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0" windowWidth="14940" windowHeight="5250" activeTab="0"/>
  </bookViews>
  <sheets>
    <sheet name="VeamePrimero" sheetId="1" r:id="rId1"/>
    <sheet name="ADVERTENCIA" sheetId="2" r:id="rId2"/>
    <sheet name="Nomina" sheetId="3" r:id="rId3"/>
    <sheet name="ObtengaCensoEscolarLleno" sheetId="4" state="veryHidden" r:id="rId4"/>
  </sheets>
  <definedNames>
    <definedName name="_xlnm.Print_Area" localSheetId="2">'Nomina'!$X$1:$CJ$105</definedName>
  </definedNames>
  <calcPr fullCalcOnLoad="1"/>
</workbook>
</file>

<file path=xl/comments3.xml><?xml version="1.0" encoding="utf-8"?>
<comments xmlns="http://schemas.openxmlformats.org/spreadsheetml/2006/main">
  <authors>
    <author>fernando_arbe</author>
    <author>CVILLANUEVA</author>
  </authors>
  <commentList>
    <comment ref="AS11" authorId="0">
      <text>
        <r>
          <rPr>
            <b/>
            <sz val="8"/>
            <rFont val="Tahoma"/>
            <family val="2"/>
          </rPr>
          <t>Número y / o Nombre</t>
        </r>
        <r>
          <rPr>
            <sz val="8"/>
            <rFont val="Tahoma"/>
            <family val="2"/>
          </rPr>
          <t xml:space="preserve">
Colocar solamente el numero y/o nombre.
Usar mayúsculas
ejemplo: 1234 SAN JUAN DE DIOS</t>
        </r>
      </text>
    </comment>
    <comment ref="BO11" authorId="1">
      <text>
        <r>
          <rPr>
            <b/>
            <sz val="8"/>
            <rFont val="Tahoma"/>
            <family val="2"/>
          </rPr>
          <t>Fecha: dd/mm/aaaa</t>
        </r>
      </text>
    </comment>
    <comment ref="BU11" authorId="1">
      <text>
        <r>
          <rPr>
            <b/>
            <sz val="8"/>
            <rFont val="Tahoma"/>
            <family val="2"/>
          </rPr>
          <t>Fecha: dd/mm/aaaa</t>
        </r>
      </text>
    </comment>
    <comment ref="AM12" authorId="1">
      <text>
        <r>
          <rPr>
            <b/>
            <sz val="8"/>
            <rFont val="Tahoma"/>
            <family val="2"/>
          </rPr>
          <t>Código Modular:</t>
        </r>
        <r>
          <rPr>
            <sz val="8"/>
            <rFont val="Tahoma"/>
            <family val="2"/>
          </rPr>
          <t xml:space="preserve">
Número de 7 dígitos, asignado por la UEE-MED, que identifica a la IE</t>
        </r>
        <r>
          <rPr>
            <sz val="8"/>
            <rFont val="Tahoma"/>
            <family val="2"/>
          </rPr>
          <t xml:space="preserve">
</t>
        </r>
      </text>
    </comment>
    <comment ref="AS13" authorId="0">
      <text>
        <r>
          <rPr>
            <b/>
            <sz val="8"/>
            <rFont val="Tahoma"/>
            <family val="2"/>
          </rPr>
          <t xml:space="preserve">RESOLUCIÓN DE CREACIÓN:
</t>
        </r>
        <r>
          <rPr>
            <sz val="8"/>
            <rFont val="Tahoma"/>
            <family val="2"/>
          </rPr>
          <t>Anteponga el prefijo RM, RS, RD u otro al número de resolución
Ejemplo: RD Nº 255-84</t>
        </r>
        <r>
          <rPr>
            <sz val="8"/>
            <rFont val="Tahoma"/>
            <family val="2"/>
          </rPr>
          <t xml:space="preserve">
</t>
        </r>
      </text>
    </comment>
    <comment ref="BN14" authorId="1">
      <text>
        <r>
          <rPr>
            <b/>
            <sz val="8"/>
            <rFont val="Tahoma"/>
            <family val="2"/>
          </rPr>
          <t xml:space="preserve">Situación de Matrícula:
</t>
        </r>
        <r>
          <rPr>
            <sz val="8"/>
            <rFont val="Tahoma"/>
            <family val="2"/>
          </rPr>
          <t>I --&gt; Ingresante
P --&gt; Promovido
R --&gt; Repitente
RE --&gt; Reentrante
Sólo para EBA:</t>
        </r>
        <r>
          <rPr>
            <sz val="8"/>
            <rFont val="Tahoma"/>
            <family val="2"/>
          </rPr>
          <t xml:space="preserve">
REI --&gt; Reingresante</t>
        </r>
      </text>
    </comment>
    <comment ref="BO14" authorId="1">
      <text>
        <r>
          <rPr>
            <b/>
            <sz val="8"/>
            <rFont val="Tahoma"/>
            <family val="2"/>
          </rPr>
          <t xml:space="preserve">País:
</t>
        </r>
        <r>
          <rPr>
            <sz val="8"/>
            <rFont val="Tahoma"/>
            <family val="2"/>
          </rPr>
          <t>P --&gt; Perú
E --&gt; Ecuador
C --&gt; Colombia
B --&gt; Brasil
Bo --&gt; Bolivia
Ch --&gt; Chile
OT --&gt; Otro</t>
        </r>
        <r>
          <rPr>
            <sz val="8"/>
            <rFont val="Tahoma"/>
            <family val="2"/>
          </rPr>
          <t xml:space="preserve">
</t>
        </r>
      </text>
    </comment>
    <comment ref="BR14" authorId="1">
      <text>
        <r>
          <rPr>
            <b/>
            <sz val="8"/>
            <rFont val="Tahoma"/>
            <family val="2"/>
          </rPr>
          <t xml:space="preserve">Lengua Materna:
</t>
        </r>
        <r>
          <rPr>
            <sz val="8"/>
            <rFont val="Tahoma"/>
            <family val="2"/>
          </rPr>
          <t>C --&gt; Castellano
Q --&gt; Quechua
AI --&gt; Aimara
OT --&gt; Otra lengua
E --&gt; Lengua extranjera</t>
        </r>
        <r>
          <rPr>
            <sz val="8"/>
            <rFont val="Tahoma"/>
            <family val="2"/>
          </rPr>
          <t xml:space="preserve">
</t>
        </r>
      </text>
    </comment>
    <comment ref="BS14" authorId="1">
      <text>
        <r>
          <rPr>
            <b/>
            <sz val="8"/>
            <rFont val="Tahoma"/>
            <family val="2"/>
          </rPr>
          <t xml:space="preserve">Segunda Lengua:
</t>
        </r>
        <r>
          <rPr>
            <sz val="8"/>
            <rFont val="Tahoma"/>
            <family val="2"/>
          </rPr>
          <t>C --&gt; Castellano
Q --&gt; Quechua
AI --&gt; Aimara
OT --&gt; Otra lengua
E --&gt; Lengua extranjera</t>
        </r>
        <r>
          <rPr>
            <sz val="8"/>
            <rFont val="Tahoma"/>
            <family val="2"/>
          </rPr>
          <t xml:space="preserve">
</t>
        </r>
      </text>
    </comment>
    <comment ref="BV14" authorId="1">
      <text>
        <r>
          <rPr>
            <b/>
            <sz val="8"/>
            <rFont val="Tahoma"/>
            <family val="2"/>
          </rPr>
          <t>Escolaridad de la Madre:</t>
        </r>
        <r>
          <rPr>
            <sz val="8"/>
            <rFont val="Tahoma"/>
            <family val="2"/>
          </rPr>
          <t xml:space="preserve">
SE --&gt; Sin Escolaridad
P --&gt; Primaria
S --&gt; Secundaria
SP --&gt; Superior</t>
        </r>
      </text>
    </comment>
    <comment ref="BX14" authorId="1">
      <text>
        <r>
          <rPr>
            <b/>
            <sz val="8"/>
            <rFont val="Tahoma"/>
            <family val="2"/>
          </rPr>
          <t>Tipo de discapacidad:</t>
        </r>
        <r>
          <rPr>
            <sz val="8"/>
            <rFont val="Tahoma"/>
            <family val="2"/>
          </rPr>
          <t xml:space="preserve">
DI --&gt; Intelectual
DA --&gt; Auditiva
DV --&gt; Visual
DM --&gt; Motora
OT --&gt; Otra
</t>
        </r>
        <r>
          <rPr>
            <b/>
            <sz val="8"/>
            <rFont val="Tahoma"/>
            <family val="2"/>
          </rPr>
          <t>NOTA: Dejar en blanco en caso no sufra de discapacidad</t>
        </r>
      </text>
    </comment>
    <comment ref="BY18" authorId="1">
      <text>
        <r>
          <rPr>
            <b/>
            <sz val="8"/>
            <rFont val="Tahoma"/>
            <family val="2"/>
          </rPr>
          <t>Registrar AQUÍ, solo si el alumno correspondiente procede de otra Institución Educativa</t>
        </r>
        <r>
          <rPr>
            <sz val="8"/>
            <rFont val="Tahoma"/>
            <family val="2"/>
          </rPr>
          <t xml:space="preserve">
</t>
        </r>
      </text>
    </comment>
    <comment ref="BY60" authorId="1">
      <text>
        <r>
          <rPr>
            <b/>
            <sz val="8"/>
            <rFont val="Tahoma"/>
            <family val="2"/>
          </rPr>
          <t>Registrar AQUÍ sólo si el alumno correspondiente procede de otra Institución Educativa.</t>
        </r>
        <r>
          <rPr>
            <sz val="8"/>
            <rFont val="Tahoma"/>
            <family val="2"/>
          </rPr>
          <t xml:space="preserve">
</t>
        </r>
      </text>
    </comment>
    <comment ref="BN61" authorId="1">
      <text>
        <r>
          <rPr>
            <b/>
            <sz val="8"/>
            <rFont val="Tahoma"/>
            <family val="2"/>
          </rPr>
          <t>Situación de matrícula:</t>
        </r>
        <r>
          <rPr>
            <sz val="8"/>
            <rFont val="Tahoma"/>
            <family val="2"/>
          </rPr>
          <t xml:space="preserve">
I --&gt; Ingresante
P --&gt; Promovido
R --&gt; Repitente
RE --&gt; Reentrante
REI --&gt; Reingresante</t>
        </r>
      </text>
    </comment>
    <comment ref="BO61" authorId="1">
      <text>
        <r>
          <rPr>
            <b/>
            <sz val="8"/>
            <rFont val="Tahoma"/>
            <family val="2"/>
          </rPr>
          <t>País:</t>
        </r>
        <r>
          <rPr>
            <sz val="8"/>
            <rFont val="Tahoma"/>
            <family val="2"/>
          </rPr>
          <t xml:space="preserve">
P --&gt; Perú
E --&gt; Ecuador
C --&gt; Colombia
B --&gt; Brasil
Bo --&gt; Bolivia
Ch --&gt; Chile
OT --&gt; Otro</t>
        </r>
      </text>
    </comment>
    <comment ref="BR61" authorId="1">
      <text>
        <r>
          <rPr>
            <b/>
            <sz val="8"/>
            <rFont val="Tahoma"/>
            <family val="2"/>
          </rPr>
          <t>Lengua Materna:</t>
        </r>
        <r>
          <rPr>
            <sz val="8"/>
            <rFont val="Tahoma"/>
            <family val="2"/>
          </rPr>
          <t xml:space="preserve">
C --&gt; Castellano
Q --&gt; Quechua
AI --&gt; Aimara
OT --&gt; Otra lengua
E --&gt; Lengua extranjera</t>
        </r>
      </text>
    </comment>
    <comment ref="BS61" authorId="1">
      <text>
        <r>
          <rPr>
            <b/>
            <sz val="8"/>
            <rFont val="Tahoma"/>
            <family val="2"/>
          </rPr>
          <t>Segunda Lengua :</t>
        </r>
        <r>
          <rPr>
            <sz val="8"/>
            <rFont val="Tahoma"/>
            <family val="2"/>
          </rPr>
          <t xml:space="preserve">
C --&gt; Castellano
Q --&gt; Quechua
AI --&gt; Aimara
OT --&gt; Otra lengua
E --&gt; Lengua extranjera</t>
        </r>
      </text>
    </comment>
    <comment ref="BV61" authorId="1">
      <text>
        <r>
          <rPr>
            <b/>
            <sz val="8"/>
            <rFont val="Tahoma"/>
            <family val="2"/>
          </rPr>
          <t>Escolaridad de la Madre:</t>
        </r>
        <r>
          <rPr>
            <sz val="8"/>
            <rFont val="Tahoma"/>
            <family val="2"/>
          </rPr>
          <t xml:space="preserve">
SE --&gt; Sin Escolaridad
P --&gt; Primaria
S --&gt; Secundaria
SP --&gt; Superior</t>
        </r>
      </text>
    </comment>
    <comment ref="BX61" authorId="1">
      <text>
        <r>
          <rPr>
            <b/>
            <sz val="8"/>
            <rFont val="Tahoma"/>
            <family val="2"/>
          </rPr>
          <t>Tipo de Discapacidad:</t>
        </r>
        <r>
          <rPr>
            <sz val="8"/>
            <rFont val="Tahoma"/>
            <family val="2"/>
          </rPr>
          <t xml:space="preserve">
DI --&gt; Intelectual
DA --&gt; Auditiva
DV --&gt; Visual
DM --&gt; Motora
OT --&gt; Otra
</t>
        </r>
        <r>
          <rPr>
            <b/>
            <sz val="8"/>
            <rFont val="Tahoma"/>
            <family val="2"/>
          </rPr>
          <t>NOTA: Dejar en blanco en caso no sufra de discapacidad</t>
        </r>
      </text>
    </comment>
  </commentList>
</comments>
</file>

<file path=xl/sharedStrings.xml><?xml version="1.0" encoding="utf-8"?>
<sst xmlns="http://schemas.openxmlformats.org/spreadsheetml/2006/main" count="823" uniqueCount="774">
  <si>
    <t>Nº Orden</t>
  </si>
  <si>
    <t>Dist.</t>
  </si>
  <si>
    <t>Dpto.</t>
  </si>
  <si>
    <t>Prov.</t>
  </si>
  <si>
    <t>Inicio</t>
  </si>
  <si>
    <t>Fin</t>
  </si>
  <si>
    <t>MINISTERIO DE EDUCACIÓN</t>
  </si>
  <si>
    <t>Código</t>
  </si>
  <si>
    <t>Número y/o Nombre</t>
  </si>
  <si>
    <t>Código Modular</t>
  </si>
  <si>
    <t>Centro Poblado</t>
  </si>
  <si>
    <t>Datos de la Institución Educativa o Programa Educativo</t>
  </si>
  <si>
    <t>Código del Estudiante</t>
  </si>
  <si>
    <t>Firma - Post Firma y Sello</t>
  </si>
  <si>
    <r>
      <t xml:space="preserve">Apellidos y Nombres                                 </t>
    </r>
    <r>
      <rPr>
        <b/>
        <sz val="12"/>
        <rFont val="Arial"/>
        <family val="2"/>
      </rPr>
      <t xml:space="preserve"> (Orden Alfabético</t>
    </r>
    <r>
      <rPr>
        <b/>
        <sz val="14"/>
        <rFont val="Arial"/>
        <family val="2"/>
      </rPr>
      <t>)</t>
    </r>
  </si>
  <si>
    <t>:</t>
  </si>
  <si>
    <t>Ubicación Geográfica</t>
  </si>
  <si>
    <t>Período Lectivo</t>
  </si>
  <si>
    <t>creación N°</t>
  </si>
  <si>
    <t xml:space="preserve">Resolución de </t>
  </si>
  <si>
    <t>Sexo H/M</t>
  </si>
  <si>
    <t>Total</t>
  </si>
  <si>
    <t>Día</t>
  </si>
  <si>
    <t>Mes</t>
  </si>
  <si>
    <t>Año</t>
  </si>
  <si>
    <t>Fecha de Nacimiento</t>
  </si>
  <si>
    <t xml:space="preserve">Mes </t>
  </si>
  <si>
    <r>
      <t>Característica</t>
    </r>
    <r>
      <rPr>
        <b/>
        <vertAlign val="superscript"/>
        <sz val="8"/>
        <rFont val="Arial"/>
        <family val="2"/>
      </rPr>
      <t>(4)</t>
    </r>
  </si>
  <si>
    <t>(6) Sección</t>
  </si>
  <si>
    <t>Padre vive SI / NO</t>
  </si>
  <si>
    <t>Madre vive SI / NO</t>
  </si>
  <si>
    <t>Trabaja el Estudiante SI/NO</t>
  </si>
  <si>
    <t>Trabaja el Estudiante SI / NO</t>
  </si>
  <si>
    <t>Horas semanales que labora</t>
  </si>
  <si>
    <t>Nacimiento Registrado SI/NO</t>
  </si>
  <si>
    <t>Sexo H / M</t>
  </si>
  <si>
    <t>(2) Modalidad</t>
  </si>
  <si>
    <t xml:space="preserve">(5) Forma </t>
  </si>
  <si>
    <t>(7) Gestión</t>
  </si>
  <si>
    <t>(8) Programa</t>
  </si>
  <si>
    <r>
      <t>Forma</t>
    </r>
    <r>
      <rPr>
        <b/>
        <vertAlign val="superscript"/>
        <sz val="8"/>
        <rFont val="Arial"/>
        <family val="2"/>
      </rPr>
      <t>(5)</t>
    </r>
  </si>
  <si>
    <t>Sólo para el caso de estudiantes que proceden de otra Institución Educativa.</t>
  </si>
  <si>
    <t>Resumen</t>
  </si>
  <si>
    <t>Hombres</t>
  </si>
  <si>
    <t>Mujeres</t>
  </si>
  <si>
    <t>Aprobación de la Nómina</t>
  </si>
  <si>
    <t>R.D. Institucional</t>
  </si>
  <si>
    <t>Dia</t>
  </si>
  <si>
    <t>Director (a) de la Institución Educativa</t>
  </si>
  <si>
    <t>Datos del Estudiante</t>
  </si>
  <si>
    <t xml:space="preserve">(PBN) PEBANA:  Prog.de Educ.Bás.Alter.de Niños y Adolesc. </t>
  </si>
  <si>
    <t>(P) Púbico   (PR) Privado</t>
  </si>
  <si>
    <t>El presente formulario podrá ser llenado por computadora y entregarse una copia impresa a la UGEL</t>
  </si>
  <si>
    <t>(PBJ) PEBAJA:  Prog. de Educ.Bás. Alter.de Jóvenes y Adultos</t>
  </si>
  <si>
    <r>
      <t>Sección</t>
    </r>
    <r>
      <rPr>
        <b/>
        <vertAlign val="superscript"/>
        <sz val="8"/>
        <rFont val="Arial"/>
        <family val="2"/>
      </rPr>
      <t>(6)</t>
    </r>
  </si>
  <si>
    <r>
      <t>Programa</t>
    </r>
    <r>
      <rPr>
        <b/>
        <vertAlign val="superscript"/>
        <sz val="8"/>
        <rFont val="Arial"/>
        <family val="2"/>
      </rPr>
      <t>(8)</t>
    </r>
  </si>
  <si>
    <r>
      <t>Gestión</t>
    </r>
    <r>
      <rPr>
        <b/>
        <vertAlign val="superscript"/>
        <sz val="8"/>
        <rFont val="Arial"/>
        <family val="2"/>
      </rPr>
      <t>(7)</t>
    </r>
  </si>
  <si>
    <r>
      <t>Modalidad</t>
    </r>
    <r>
      <rPr>
        <b/>
        <vertAlign val="superscript"/>
        <sz val="8"/>
        <rFont val="Arial"/>
        <family val="2"/>
      </rPr>
      <t>(2)</t>
    </r>
  </si>
  <si>
    <t>Nombre de DRE ó UGEL</t>
  </si>
  <si>
    <r>
      <t>Grado/Edad</t>
    </r>
    <r>
      <rPr>
        <b/>
        <vertAlign val="superscript"/>
        <sz val="8"/>
        <rFont val="Arial"/>
        <family val="2"/>
      </rPr>
      <t>(3)</t>
    </r>
  </si>
  <si>
    <t>(3) Grado/Edad</t>
  </si>
  <si>
    <r>
      <t>Turno</t>
    </r>
    <r>
      <rPr>
        <b/>
        <vertAlign val="superscript"/>
        <sz val="8"/>
        <rFont val="Arial"/>
        <family val="2"/>
      </rPr>
      <t>(9)</t>
    </r>
  </si>
  <si>
    <t xml:space="preserve">A,B,C,…  Colocar "-" si es sección única o </t>
  </si>
  <si>
    <t>si se trata de Nivel Inicial</t>
  </si>
  <si>
    <t xml:space="preserve">(U) Unidocente, (PM) Polidocente Multigrado, </t>
  </si>
  <si>
    <t>(PC) Polidocente Completo</t>
  </si>
  <si>
    <t>(4) Característ.</t>
  </si>
  <si>
    <t xml:space="preserve">Para el caso EBA: </t>
  </si>
  <si>
    <t>(AD) A distancia</t>
  </si>
  <si>
    <t>(P) Presencial,  (SP) Semi Presencial,</t>
  </si>
  <si>
    <r>
      <t xml:space="preserve">El presente formulario es de distribución gratuita. Puede ser descargado de la página web del Ministerio de Educación (www.minedu.gob.pe) o solicitar una copia digital al especialista pedagógico de su UGEL. </t>
    </r>
    <r>
      <rPr>
        <b/>
        <sz val="7"/>
        <rFont val="Arial"/>
        <family val="2"/>
      </rPr>
      <t>TIENE VALOR OFICIAL</t>
    </r>
  </si>
  <si>
    <t xml:space="preserve">En el caso de Primaria o Secundaria: registrar grados: 1,2,3,4,5 ó 6. </t>
  </si>
  <si>
    <t>(Esc) Escolarizado,  (NoEsc) No Escolarizado</t>
  </si>
  <si>
    <t>(sólo EBA)</t>
  </si>
  <si>
    <t>Colocar "-" en caso de no corresponder</t>
  </si>
  <si>
    <t>P</t>
  </si>
  <si>
    <t>En caso Inicial: registrar Edad (0,1,2,3,4,5). Colocar "-" si la presente</t>
  </si>
  <si>
    <t>(EBR) Educ.Básica Regular, (EBA) Educ.Básica Alternativa,</t>
  </si>
  <si>
    <t xml:space="preserve">NÓMINA DE MATRÍCULA </t>
  </si>
  <si>
    <t>Datos de la Instancia de  Gestión  Educativa  Descentralizada  (DRE ó UGEL)</t>
  </si>
  <si>
    <t>Nombre Sección (Solo Inicial)</t>
  </si>
  <si>
    <t>(DI) Intelectual, (DA) Auditiva, (DV) Visual, (DM) Motora, (OT) Otra.</t>
  </si>
  <si>
    <t>(C) Castellano, (Q) Quechua, (AI) Aimara, (OT) Otra lengua, (E) Lengua extranjera</t>
  </si>
  <si>
    <t>(P) Perú, (E) Ecuador, (C) Colombia, (B) Brasil, (Bo) Bolivia, (Ch) Chile, (OT) Otro</t>
  </si>
  <si>
    <t>UNA VEZ QUE HAYA ENVIADO TODAS SUS NÓMINAS HAGA CLIC EN EL BOTÓN QUE SE MUESTRA A CONTINUACIÓN PARA OBTENER LOS CUADROS RELATIVOS A MATRÍCULA DEL CENSO ESCOLAR TOTALMENTE LLENOS</t>
  </si>
  <si>
    <t>Nota:  Deberá contar con conexión a Internet</t>
  </si>
  <si>
    <r>
      <t>ADVETENCIA:</t>
    </r>
    <r>
      <rPr>
        <sz val="10"/>
        <rFont val="Arial"/>
        <family val="0"/>
      </rPr>
      <t xml:space="preserve">  Si ud. omitió la Nómina de alguna sección, los cuadros obtenidos del Censo Escolar estarán incompletos.</t>
    </r>
  </si>
  <si>
    <t>OBTENGA SU CENSO ESCOLAR LLENO</t>
  </si>
  <si>
    <r>
      <t>Nivel/Ciclo</t>
    </r>
    <r>
      <rPr>
        <b/>
        <vertAlign val="superscript"/>
        <sz val="8"/>
        <rFont val="Arial"/>
        <family val="2"/>
      </rPr>
      <t>(1)</t>
    </r>
  </si>
  <si>
    <t>(1) Nivel / Ciclo</t>
  </si>
  <si>
    <t xml:space="preserve">                                                          </t>
  </si>
  <si>
    <t xml:space="preserve">    (SEC) Secundaria</t>
  </si>
  <si>
    <t>En caso de no adolecer discapacidad, dejar en blanco</t>
  </si>
  <si>
    <t>Cod_UGE</t>
  </si>
  <si>
    <t>NOMBRE</t>
  </si>
  <si>
    <t>Codigo</t>
  </si>
  <si>
    <t>Nombre</t>
  </si>
  <si>
    <t xml:space="preserve">   </t>
  </si>
  <si>
    <t>010000</t>
  </si>
  <si>
    <t>DRE DE AMAZONAS</t>
  </si>
  <si>
    <t>010001</t>
  </si>
  <si>
    <t>UGEL CHACHAPOYAS</t>
  </si>
  <si>
    <t>010002</t>
  </si>
  <si>
    <t>UGEL BAGUA</t>
  </si>
  <si>
    <t>010003</t>
  </si>
  <si>
    <t>UGEL BONGARA</t>
  </si>
  <si>
    <t>010004</t>
  </si>
  <si>
    <t>UGEL CONDORCANQUI</t>
  </si>
  <si>
    <t>010005</t>
  </si>
  <si>
    <t>UGEL LUYA</t>
  </si>
  <si>
    <t>010006</t>
  </si>
  <si>
    <t>UGEL RODRIGUEZ DE MENDOZA</t>
  </si>
  <si>
    <t>010007</t>
  </si>
  <si>
    <t>UGEL UTCUBAMBA</t>
  </si>
  <si>
    <t>020000</t>
  </si>
  <si>
    <t>DRE DE ANCASH</t>
  </si>
  <si>
    <t>020001</t>
  </si>
  <si>
    <t>UGEL HUARAZ</t>
  </si>
  <si>
    <t>020002</t>
  </si>
  <si>
    <t>UGEL AIJA</t>
  </si>
  <si>
    <t>020003</t>
  </si>
  <si>
    <t>UGEL ANTONIO RAYMONDI</t>
  </si>
  <si>
    <t>020004</t>
  </si>
  <si>
    <t>UGEL ASUNCION</t>
  </si>
  <si>
    <t>020005</t>
  </si>
  <si>
    <t>UGEL BOLOGNESI</t>
  </si>
  <si>
    <t>020006</t>
  </si>
  <si>
    <t>UGEL CARHUAZ</t>
  </si>
  <si>
    <t>020007</t>
  </si>
  <si>
    <t>UGEL CARLOS FERMIN FITZCARRALD</t>
  </si>
  <si>
    <t>020008</t>
  </si>
  <si>
    <t>UGEL CASMA</t>
  </si>
  <si>
    <t>020009</t>
  </si>
  <si>
    <t>UGEL CORONGO</t>
  </si>
  <si>
    <t>020010</t>
  </si>
  <si>
    <t>UGEL HUARI</t>
  </si>
  <si>
    <t>020011</t>
  </si>
  <si>
    <t>UGEL HUARMEY</t>
  </si>
  <si>
    <t>020012</t>
  </si>
  <si>
    <t>UGEL HUAYLAS</t>
  </si>
  <si>
    <t>020013</t>
  </si>
  <si>
    <t>UGEL MARISCAL LUZURIAGA</t>
  </si>
  <si>
    <t>020014</t>
  </si>
  <si>
    <t>UGEL OCROS</t>
  </si>
  <si>
    <t>020015</t>
  </si>
  <si>
    <t>UGEL PALLASCA</t>
  </si>
  <si>
    <t>020016</t>
  </si>
  <si>
    <t>UGEL POMABAMBA</t>
  </si>
  <si>
    <t>020017</t>
  </si>
  <si>
    <t>UGEL RECUAY</t>
  </si>
  <si>
    <t>020018</t>
  </si>
  <si>
    <t>UGEL SANTA</t>
  </si>
  <si>
    <t>020019</t>
  </si>
  <si>
    <t>UGEL SIHUAS</t>
  </si>
  <si>
    <t>020020</t>
  </si>
  <si>
    <t>UGEL YUNGAY</t>
  </si>
  <si>
    <t>030000</t>
  </si>
  <si>
    <t>DRE DE APURIMAC</t>
  </si>
  <si>
    <t>030001</t>
  </si>
  <si>
    <t>UGEL ABANCAY</t>
  </si>
  <si>
    <t>030002</t>
  </si>
  <si>
    <t>UGEL ANDAHUAYLAS</t>
  </si>
  <si>
    <t>030003</t>
  </si>
  <si>
    <t>UGEL ANTABAMBA</t>
  </si>
  <si>
    <t>030004</t>
  </si>
  <si>
    <t>UGEL AYMARAES</t>
  </si>
  <si>
    <t>030005</t>
  </si>
  <si>
    <t>UGEL COTABAMBAS</t>
  </si>
  <si>
    <t>030006</t>
  </si>
  <si>
    <t>UGEL CHINCHEROS</t>
  </si>
  <si>
    <t>030007</t>
  </si>
  <si>
    <t>UGEL GRAU</t>
  </si>
  <si>
    <t>030008</t>
  </si>
  <si>
    <t>UGEL HUANCARAMA</t>
  </si>
  <si>
    <t>040000</t>
  </si>
  <si>
    <t>DRE DE AREQUIPA</t>
  </si>
  <si>
    <t>040001</t>
  </si>
  <si>
    <t>UGEL AREQUIPA NORTE</t>
  </si>
  <si>
    <t>040002</t>
  </si>
  <si>
    <t>UGEL AREQUIPA SUR</t>
  </si>
  <si>
    <t>040003</t>
  </si>
  <si>
    <t>UGEL CAMANA</t>
  </si>
  <si>
    <t>040004</t>
  </si>
  <si>
    <t>UGEL CARAVELI</t>
  </si>
  <si>
    <t>040005</t>
  </si>
  <si>
    <t>UGEL CASTILLA</t>
  </si>
  <si>
    <t>040006</t>
  </si>
  <si>
    <t>UGEL CAYLLOMA</t>
  </si>
  <si>
    <t>040007</t>
  </si>
  <si>
    <t>UGEL CONDESUYOS</t>
  </si>
  <si>
    <t>040008</t>
  </si>
  <si>
    <t>UGEL ISLAY</t>
  </si>
  <si>
    <t>040009</t>
  </si>
  <si>
    <t>UGEL LA UNION</t>
  </si>
  <si>
    <t>040010</t>
  </si>
  <si>
    <t>UGEL LA JOYA</t>
  </si>
  <si>
    <t>050000</t>
  </si>
  <si>
    <t>DRE DE AYACUCHO</t>
  </si>
  <si>
    <t>050001</t>
  </si>
  <si>
    <t>UGEL HUAMANGA</t>
  </si>
  <si>
    <t>050002</t>
  </si>
  <si>
    <t>UGEL CANGALLO</t>
  </si>
  <si>
    <t>050003</t>
  </si>
  <si>
    <t>UGEL HUANCASANCOS</t>
  </si>
  <si>
    <t>050004</t>
  </si>
  <si>
    <t>UGEL HUANTA</t>
  </si>
  <si>
    <t>050005</t>
  </si>
  <si>
    <t>UGEL LA MAR</t>
  </si>
  <si>
    <t>050006</t>
  </si>
  <si>
    <t>UGEL LUCANAS</t>
  </si>
  <si>
    <t>050007</t>
  </si>
  <si>
    <t>UGEL PARINACOCHAS</t>
  </si>
  <si>
    <t>050008</t>
  </si>
  <si>
    <t>UGEL PAUCAR DE SARASARA</t>
  </si>
  <si>
    <t>050009</t>
  </si>
  <si>
    <t>UGEL SUCRE</t>
  </si>
  <si>
    <t>050010</t>
  </si>
  <si>
    <t>UGEL VICTOR FAJARDO</t>
  </si>
  <si>
    <t>050011</t>
  </si>
  <si>
    <t>UGEL VILCASHUAMAN</t>
  </si>
  <si>
    <t>060000</t>
  </si>
  <si>
    <t>DRE DE CAJAMARCA</t>
  </si>
  <si>
    <t>060001</t>
  </si>
  <si>
    <t>UGEL CAJAMARCA</t>
  </si>
  <si>
    <t>060002</t>
  </si>
  <si>
    <t>UGEL CAJABAMBA</t>
  </si>
  <si>
    <t>060003</t>
  </si>
  <si>
    <t>UGEL CELENDIN</t>
  </si>
  <si>
    <t>060004</t>
  </si>
  <si>
    <t>UGEL CHOTA</t>
  </si>
  <si>
    <t>060005</t>
  </si>
  <si>
    <t>UGEL CONTUMAZA</t>
  </si>
  <si>
    <t>060006</t>
  </si>
  <si>
    <t>UGEL CUTERVO</t>
  </si>
  <si>
    <t>060007</t>
  </si>
  <si>
    <t>UGEL HUALGAYOC</t>
  </si>
  <si>
    <t>060008</t>
  </si>
  <si>
    <t>UGEL JAEN</t>
  </si>
  <si>
    <t>060009</t>
  </si>
  <si>
    <t>UGEL SAN IGNACIO</t>
  </si>
  <si>
    <t>060010</t>
  </si>
  <si>
    <t>UGEL SAN MARCOS</t>
  </si>
  <si>
    <t>060011</t>
  </si>
  <si>
    <t>UGEL SAN MIGUEL</t>
  </si>
  <si>
    <t>060012</t>
  </si>
  <si>
    <t>UGEL SAN PABLO</t>
  </si>
  <si>
    <t>060013</t>
  </si>
  <si>
    <t>UGEL SANTA CRUZ</t>
  </si>
  <si>
    <t>070101</t>
  </si>
  <si>
    <t>DRE DEL CALLAO</t>
  </si>
  <si>
    <t>070102</t>
  </si>
  <si>
    <t>UGEL VENTANILLA</t>
  </si>
  <si>
    <t>080000</t>
  </si>
  <si>
    <t>DRE DE CUSCO</t>
  </si>
  <si>
    <t>080001</t>
  </si>
  <si>
    <t>UGEL CUSCO</t>
  </si>
  <si>
    <t>080002</t>
  </si>
  <si>
    <t>UGEL ACOMAYO</t>
  </si>
  <si>
    <t>080003</t>
  </si>
  <si>
    <t>UGEL ANTA</t>
  </si>
  <si>
    <t>080004</t>
  </si>
  <si>
    <t>UGEL CALCA</t>
  </si>
  <si>
    <t>080005</t>
  </si>
  <si>
    <t>UGEL CANAS</t>
  </si>
  <si>
    <t>080006</t>
  </si>
  <si>
    <t>UGEL CANCHIS</t>
  </si>
  <si>
    <t>080007</t>
  </si>
  <si>
    <t>UGEL CHUMBIVILCAS</t>
  </si>
  <si>
    <t>080008</t>
  </si>
  <si>
    <t>UGEL ESPINAR</t>
  </si>
  <si>
    <t>080009</t>
  </si>
  <si>
    <t>UGEL LA CONVENCION</t>
  </si>
  <si>
    <t>080010</t>
  </si>
  <si>
    <t>UGEL PARURO</t>
  </si>
  <si>
    <t>080011</t>
  </si>
  <si>
    <t>UGEL PAUCARTAMBO</t>
  </si>
  <si>
    <t>080012</t>
  </si>
  <si>
    <t>UGEL QUISPICANCHI</t>
  </si>
  <si>
    <t>080013</t>
  </si>
  <si>
    <t>UGEL URUBAMBA</t>
  </si>
  <si>
    <t>090000</t>
  </si>
  <si>
    <t>DRE DE HUANCAVELICA</t>
  </si>
  <si>
    <t>090001</t>
  </si>
  <si>
    <t>UGEL HUANCAVELICA</t>
  </si>
  <si>
    <t>090002</t>
  </si>
  <si>
    <t>UGEL ACOBAMBA</t>
  </si>
  <si>
    <t>090003</t>
  </si>
  <si>
    <t>UGEL ANGARAES</t>
  </si>
  <si>
    <t>090004</t>
  </si>
  <si>
    <t>UGEL CASTROVIRREYNA</t>
  </si>
  <si>
    <t>090005</t>
  </si>
  <si>
    <t>UGEL CHURCAMPA</t>
  </si>
  <si>
    <t>090006</t>
  </si>
  <si>
    <t>UGEL HUAYTARA</t>
  </si>
  <si>
    <t>090007</t>
  </si>
  <si>
    <t>UGEL TAYACAJA</t>
  </si>
  <si>
    <t>100000</t>
  </si>
  <si>
    <t>DRE DE HUANUCO</t>
  </si>
  <si>
    <t>100001</t>
  </si>
  <si>
    <t>UGEL HUANUCO</t>
  </si>
  <si>
    <t>100002</t>
  </si>
  <si>
    <t>UGEL AMBO</t>
  </si>
  <si>
    <t>100003</t>
  </si>
  <si>
    <t>UGEL DOS DE MAYO</t>
  </si>
  <si>
    <t>100004</t>
  </si>
  <si>
    <t>UGEL LAURICOCHA</t>
  </si>
  <si>
    <t>100005</t>
  </si>
  <si>
    <t>UGEL YAROWILCA</t>
  </si>
  <si>
    <t>100006</t>
  </si>
  <si>
    <t>UGEL HUACAYBAMBA</t>
  </si>
  <si>
    <t>100007</t>
  </si>
  <si>
    <t>UGEL HUAMALIES</t>
  </si>
  <si>
    <t>100008</t>
  </si>
  <si>
    <t>UGEL LEONCIO PRADO</t>
  </si>
  <si>
    <t>100009</t>
  </si>
  <si>
    <t>UGEL MARAÑON</t>
  </si>
  <si>
    <t>100010</t>
  </si>
  <si>
    <t>UGEL PACHITEA</t>
  </si>
  <si>
    <t>100011</t>
  </si>
  <si>
    <t>UGEL PUERTO INCA</t>
  </si>
  <si>
    <t>110000</t>
  </si>
  <si>
    <t>DRE DE ICA</t>
  </si>
  <si>
    <t>110001</t>
  </si>
  <si>
    <t>UGEL ICA</t>
  </si>
  <si>
    <t>110002</t>
  </si>
  <si>
    <t>UGEL CHINCHA</t>
  </si>
  <si>
    <t>110003</t>
  </si>
  <si>
    <t>UGEL NAZCA</t>
  </si>
  <si>
    <t>110004</t>
  </si>
  <si>
    <t>UGEL PALPA</t>
  </si>
  <si>
    <t>110005</t>
  </si>
  <si>
    <t>UGEL PISCO</t>
  </si>
  <si>
    <t>120000</t>
  </si>
  <si>
    <t>DRE DE JUNIN</t>
  </si>
  <si>
    <t>120001</t>
  </si>
  <si>
    <t>UGEL HUANCAYO</t>
  </si>
  <si>
    <t>120002</t>
  </si>
  <si>
    <t>UGEL CHUPACA</t>
  </si>
  <si>
    <t>120003</t>
  </si>
  <si>
    <t>UGEL CONCEPCION</t>
  </si>
  <si>
    <t>120004</t>
  </si>
  <si>
    <t>UGEL CHANCHAMAYO</t>
  </si>
  <si>
    <t>120005</t>
  </si>
  <si>
    <t>UGEL JAUJA</t>
  </si>
  <si>
    <t>120006</t>
  </si>
  <si>
    <t>UGEL JUNIN</t>
  </si>
  <si>
    <t>120007</t>
  </si>
  <si>
    <t>UGEL SATIPO</t>
  </si>
  <si>
    <t>120008</t>
  </si>
  <si>
    <t>UGEL TARMA</t>
  </si>
  <si>
    <t>120009</t>
  </si>
  <si>
    <t>UGEL YAULI</t>
  </si>
  <si>
    <t>130000</t>
  </si>
  <si>
    <t>DRE DE LA LIBERTAD</t>
  </si>
  <si>
    <t>130001</t>
  </si>
  <si>
    <t>UGEL TRUJILLO</t>
  </si>
  <si>
    <t>130002</t>
  </si>
  <si>
    <t>UGEL VIRU</t>
  </si>
  <si>
    <t>130003</t>
  </si>
  <si>
    <t>UGEL ASCOPE</t>
  </si>
  <si>
    <t>130004</t>
  </si>
  <si>
    <t>UGEL BOLIVAR</t>
  </si>
  <si>
    <t>130005</t>
  </si>
  <si>
    <t>UGEL CHEPEN</t>
  </si>
  <si>
    <t>130006</t>
  </si>
  <si>
    <t>UGEL JULCAN</t>
  </si>
  <si>
    <t>130007</t>
  </si>
  <si>
    <t>UGEL OTUZCO</t>
  </si>
  <si>
    <t>130008</t>
  </si>
  <si>
    <t>UGEL PACASMAYO</t>
  </si>
  <si>
    <t>130009</t>
  </si>
  <si>
    <t>UGEL PATAZ</t>
  </si>
  <si>
    <t>130010</t>
  </si>
  <si>
    <t>UGEL SANCHEZ CARRION</t>
  </si>
  <si>
    <t>130011</t>
  </si>
  <si>
    <t>UGEL SANTIAGO DE CHUCO</t>
  </si>
  <si>
    <t>130012</t>
  </si>
  <si>
    <t>UGEL GRAN CHIMU</t>
  </si>
  <si>
    <t>140000</t>
  </si>
  <si>
    <t>DRE DE LAMBAYEQUE</t>
  </si>
  <si>
    <t>140001</t>
  </si>
  <si>
    <t>UGEL CHICLAYO</t>
  </si>
  <si>
    <t>140002</t>
  </si>
  <si>
    <t>UGEL FERREÑAFE</t>
  </si>
  <si>
    <t>140003</t>
  </si>
  <si>
    <t>UGEL LAMBAYEQUE</t>
  </si>
  <si>
    <t>150101</t>
  </si>
  <si>
    <t>DRE DE LIMA METROPOLITANA</t>
  </si>
  <si>
    <t>150102</t>
  </si>
  <si>
    <t>UGEL 01 SAN JUAN DE MIRAFLORES</t>
  </si>
  <si>
    <t>150103</t>
  </si>
  <si>
    <t>UGEL 02 RIMAC</t>
  </si>
  <si>
    <t>150104</t>
  </si>
  <si>
    <t>UGEL 03 BREÑA</t>
  </si>
  <si>
    <t>150105</t>
  </si>
  <si>
    <t>UGEL 04 COMAS</t>
  </si>
  <si>
    <t>150106</t>
  </si>
  <si>
    <t>UGEL 05 SAN JUAN DE LURIGANCHO</t>
  </si>
  <si>
    <t>150107</t>
  </si>
  <si>
    <t>UGEL 06 ATE</t>
  </si>
  <si>
    <t>150108</t>
  </si>
  <si>
    <t>UGEL 07 SAN BORJA</t>
  </si>
  <si>
    <t>150200</t>
  </si>
  <si>
    <t>DRE DE LIMA PROVINCIAS</t>
  </si>
  <si>
    <t>150201</t>
  </si>
  <si>
    <t>UGEL 08 CAÑETE</t>
  </si>
  <si>
    <t>150202</t>
  </si>
  <si>
    <t>UGEL 09 HUAURA</t>
  </si>
  <si>
    <t>150203</t>
  </si>
  <si>
    <t>UGEL 10 HUARAL</t>
  </si>
  <si>
    <t>150204</t>
  </si>
  <si>
    <t>UGEL 11 CAJATAMBO</t>
  </si>
  <si>
    <t>150205</t>
  </si>
  <si>
    <t>UGEL 12 CANTA</t>
  </si>
  <si>
    <t>150206</t>
  </si>
  <si>
    <t>UGEL 13 YAUYOS</t>
  </si>
  <si>
    <t>150207</t>
  </si>
  <si>
    <t>UGEL 14 OYON</t>
  </si>
  <si>
    <t>150208</t>
  </si>
  <si>
    <t>UGEL 15 HUAROCHIRI</t>
  </si>
  <si>
    <t>150209</t>
  </si>
  <si>
    <t>UGEL 16 BARRANCA</t>
  </si>
  <si>
    <t>160000</t>
  </si>
  <si>
    <t>DRE DE LORETO</t>
  </si>
  <si>
    <t>160001</t>
  </si>
  <si>
    <t>UGEL MAYNAS</t>
  </si>
  <si>
    <t>160002</t>
  </si>
  <si>
    <t>UGEL ALTO AMAZONAS-YURIMAGUAS</t>
  </si>
  <si>
    <t>160003</t>
  </si>
  <si>
    <t>UGEL ALTO AMAZONAS-SAN LORENZO</t>
  </si>
  <si>
    <t>160004</t>
  </si>
  <si>
    <t>UGEL LORETO NAUTA</t>
  </si>
  <si>
    <t>160005</t>
  </si>
  <si>
    <t>UGEL RAMON CASTILLA CABALLOCOCHA</t>
  </si>
  <si>
    <t>160006</t>
  </si>
  <si>
    <t>UGEL REQUENA</t>
  </si>
  <si>
    <t>160007</t>
  </si>
  <si>
    <t>UGEL UCAYALI CONTAMANA</t>
  </si>
  <si>
    <t>160008</t>
  </si>
  <si>
    <t>UGEL PUTUMAYO</t>
  </si>
  <si>
    <t>170000</t>
  </si>
  <si>
    <t>DRE DE MADRE DE DIOS</t>
  </si>
  <si>
    <t>170001</t>
  </si>
  <si>
    <t>UGEL TAMBOPATA</t>
  </si>
  <si>
    <t>170002</t>
  </si>
  <si>
    <t>UGEL MANU</t>
  </si>
  <si>
    <t>170003</t>
  </si>
  <si>
    <t>UGEL TAHUAMANU</t>
  </si>
  <si>
    <t>180000</t>
  </si>
  <si>
    <t>DRE DE MOQUEGUA</t>
  </si>
  <si>
    <t>180001</t>
  </si>
  <si>
    <t>UGEL MARISCAL NIETO</t>
  </si>
  <si>
    <t>180002</t>
  </si>
  <si>
    <t>UGEL GRAL.SANCHEZ CERRO</t>
  </si>
  <si>
    <t>180003</t>
  </si>
  <si>
    <t>UGEL ILO</t>
  </si>
  <si>
    <t>190000</t>
  </si>
  <si>
    <t>DRE DE PASCO</t>
  </si>
  <si>
    <t>190001</t>
  </si>
  <si>
    <t>UGEL PASCO</t>
  </si>
  <si>
    <t>190002</t>
  </si>
  <si>
    <t>UGEL DANIEL ALCIDES CARRION</t>
  </si>
  <si>
    <t>190003</t>
  </si>
  <si>
    <t>UGEL OXAPAMPA</t>
  </si>
  <si>
    <t>200000</t>
  </si>
  <si>
    <t>DRE DE PIURA</t>
  </si>
  <si>
    <t>200001</t>
  </si>
  <si>
    <t>UGEL PIURA</t>
  </si>
  <si>
    <t>200002</t>
  </si>
  <si>
    <t>UGEL TAMBOGRANDE</t>
  </si>
  <si>
    <t>200003</t>
  </si>
  <si>
    <t>200004</t>
  </si>
  <si>
    <t>UGEL SECHURA</t>
  </si>
  <si>
    <t>200005</t>
  </si>
  <si>
    <t>UGEL AYABACA</t>
  </si>
  <si>
    <t>200006</t>
  </si>
  <si>
    <t>UGEL HUANCABAMBA</t>
  </si>
  <si>
    <t>200007</t>
  </si>
  <si>
    <t>UGEL CHULUCANAS</t>
  </si>
  <si>
    <t>200008</t>
  </si>
  <si>
    <t>UGEL MORROPON</t>
  </si>
  <si>
    <t>200009</t>
  </si>
  <si>
    <t>UGEL PAITA</t>
  </si>
  <si>
    <t>200010</t>
  </si>
  <si>
    <t>UGEL SULLANA</t>
  </si>
  <si>
    <t>200011</t>
  </si>
  <si>
    <t>UGEL TALARA</t>
  </si>
  <si>
    <t>210000</t>
  </si>
  <si>
    <t>DRE DE PUNO</t>
  </si>
  <si>
    <t>210001</t>
  </si>
  <si>
    <t>UGEL PUNO</t>
  </si>
  <si>
    <t>210002</t>
  </si>
  <si>
    <t>UGEL AZANGARO</t>
  </si>
  <si>
    <t>210003</t>
  </si>
  <si>
    <t>UGEL CARABAYA</t>
  </si>
  <si>
    <t>210004</t>
  </si>
  <si>
    <t>UGEL EL COLLAO</t>
  </si>
  <si>
    <t>210005</t>
  </si>
  <si>
    <t>UGEL CHUCUITO</t>
  </si>
  <si>
    <t>210006</t>
  </si>
  <si>
    <t>UGEL HUANCANE</t>
  </si>
  <si>
    <t>210007</t>
  </si>
  <si>
    <t>UGEL SAN ANTONIO DE PUTINA</t>
  </si>
  <si>
    <t>210008</t>
  </si>
  <si>
    <t>UGEL MOHO</t>
  </si>
  <si>
    <t>210009</t>
  </si>
  <si>
    <t>UGEL LAMPA</t>
  </si>
  <si>
    <t>210010</t>
  </si>
  <si>
    <t>UGEL MELGAR</t>
  </si>
  <si>
    <t>210011</t>
  </si>
  <si>
    <t>UGEL SAN ROMAN</t>
  </si>
  <si>
    <t>210012</t>
  </si>
  <si>
    <t>UGEL SANDIA</t>
  </si>
  <si>
    <t>210013</t>
  </si>
  <si>
    <t>UGEL YUNGUYO</t>
  </si>
  <si>
    <t>210014</t>
  </si>
  <si>
    <t>UGEL CRUCERO</t>
  </si>
  <si>
    <t>220000</t>
  </si>
  <si>
    <t>DRE DE SAN MARTIN</t>
  </si>
  <si>
    <t>220001</t>
  </si>
  <si>
    <t>UGEL MOYOBAMBA</t>
  </si>
  <si>
    <t>220002</t>
  </si>
  <si>
    <t>UGEL BELLAVISTA</t>
  </si>
  <si>
    <t>220003</t>
  </si>
  <si>
    <t>UGEL HUALLAGA</t>
  </si>
  <si>
    <t>220004</t>
  </si>
  <si>
    <t>UGEL LAMAS</t>
  </si>
  <si>
    <t>220005</t>
  </si>
  <si>
    <t>UGEL EL DORADO</t>
  </si>
  <si>
    <t>220006</t>
  </si>
  <si>
    <t>UGEL MARISCAL CACERES</t>
  </si>
  <si>
    <t>220007</t>
  </si>
  <si>
    <t>UGEL PICOTA</t>
  </si>
  <si>
    <t>220008</t>
  </si>
  <si>
    <t>UGEL RIOJA</t>
  </si>
  <si>
    <t>220009</t>
  </si>
  <si>
    <t>UGEL SAN MARTIN</t>
  </si>
  <si>
    <t>220010</t>
  </si>
  <si>
    <t>UGEL TOCACHE</t>
  </si>
  <si>
    <t>230000</t>
  </si>
  <si>
    <t>DRE DE TACNA</t>
  </si>
  <si>
    <t>230001</t>
  </si>
  <si>
    <t>UGEL TACNA</t>
  </si>
  <si>
    <t>230002</t>
  </si>
  <si>
    <t>UGEL JORGE BASADRE</t>
  </si>
  <si>
    <t>230003</t>
  </si>
  <si>
    <t>UGEL TARATA</t>
  </si>
  <si>
    <t>230004</t>
  </si>
  <si>
    <t>UGEL CANDARAVE</t>
  </si>
  <si>
    <t>240000</t>
  </si>
  <si>
    <t>DRE DE TUMBES</t>
  </si>
  <si>
    <t>240001</t>
  </si>
  <si>
    <t>UGEL TUMBES</t>
  </si>
  <si>
    <t>240002</t>
  </si>
  <si>
    <t>UGEL CONTRALMIRANTE VILLAR</t>
  </si>
  <si>
    <t>240003</t>
  </si>
  <si>
    <t>UGEL ZARUMILLA</t>
  </si>
  <si>
    <t>250000</t>
  </si>
  <si>
    <t>DRE DE UCAYALI</t>
  </si>
  <si>
    <t>250001</t>
  </si>
  <si>
    <t>UGEL CORONEL PORTILLO</t>
  </si>
  <si>
    <t>250002</t>
  </si>
  <si>
    <t>UGEL ATALAYA</t>
  </si>
  <si>
    <t>250003</t>
  </si>
  <si>
    <t>UGEL PADRE ABAD</t>
  </si>
  <si>
    <t>250004</t>
  </si>
  <si>
    <t>UGEL PURUS</t>
  </si>
  <si>
    <t>ERROR COD MOD</t>
  </si>
  <si>
    <t>Error fecha ini</t>
  </si>
  <si>
    <t>Error fecha fin</t>
  </si>
  <si>
    <t>Error Cod UGEL</t>
  </si>
  <si>
    <t>Error Nombre IE</t>
  </si>
  <si>
    <t>Error Resolucion</t>
  </si>
  <si>
    <t>Error Modalidad</t>
  </si>
  <si>
    <t>Error Gestion</t>
  </si>
  <si>
    <t>Error Grado</t>
  </si>
  <si>
    <t>Error Seccion</t>
  </si>
  <si>
    <t>Error Turno</t>
  </si>
  <si>
    <t>Error Departamento</t>
  </si>
  <si>
    <t>Error Provincia</t>
  </si>
  <si>
    <t>Error Distrito</t>
  </si>
  <si>
    <t>Error Centro Poblado</t>
  </si>
  <si>
    <t>Error Característica</t>
  </si>
  <si>
    <t>Error Forma</t>
  </si>
  <si>
    <t>mensaje error Cabecera</t>
  </si>
  <si>
    <t>cod mod concat</t>
  </si>
  <si>
    <t>fecha ini</t>
  </si>
  <si>
    <t>Gestion</t>
  </si>
  <si>
    <t>Provincia</t>
  </si>
  <si>
    <t>cod Ug Concat</t>
  </si>
  <si>
    <t>fecha fin</t>
  </si>
  <si>
    <t>Grado</t>
  </si>
  <si>
    <t>Distrito</t>
  </si>
  <si>
    <t>Nombre IE</t>
  </si>
  <si>
    <t>Seccion</t>
  </si>
  <si>
    <t>CP</t>
  </si>
  <si>
    <t>Res. Creac.</t>
  </si>
  <si>
    <t>Turno</t>
  </si>
  <si>
    <t>Caracteristica</t>
  </si>
  <si>
    <t>Modalidad</t>
  </si>
  <si>
    <t>Departam.</t>
  </si>
  <si>
    <t>Forma</t>
  </si>
  <si>
    <t>Variante</t>
  </si>
  <si>
    <t>Programa</t>
  </si>
  <si>
    <t>Nivel/ciclo</t>
  </si>
  <si>
    <t>Año Nomina</t>
  </si>
  <si>
    <t>Error nivel/ciclo</t>
  </si>
  <si>
    <t>Error variante</t>
  </si>
  <si>
    <t>Error programa</t>
  </si>
  <si>
    <t>H</t>
  </si>
  <si>
    <t>G</t>
  </si>
  <si>
    <t>F</t>
  </si>
  <si>
    <t>E</t>
  </si>
  <si>
    <t>D</t>
  </si>
  <si>
    <t>C</t>
  </si>
  <si>
    <t>B</t>
  </si>
  <si>
    <t>A</t>
  </si>
  <si>
    <t>COD EST</t>
  </si>
  <si>
    <t>SEXO</t>
  </si>
  <si>
    <t>DISCAPACID</t>
  </si>
  <si>
    <t>ESC_MADRE</t>
  </si>
  <si>
    <t>LENG_MAT</t>
  </si>
  <si>
    <t>SITUACION</t>
  </si>
  <si>
    <t>Ha llenado por lo menos un dato critico</t>
  </si>
  <si>
    <t>La fila no esta vacía pero falta un dato</t>
  </si>
  <si>
    <t>ERRORES EN CUERPO</t>
  </si>
  <si>
    <t>Matriz Situac</t>
  </si>
  <si>
    <t>Matriz Sexo</t>
  </si>
  <si>
    <t>M</t>
  </si>
  <si>
    <t>R</t>
  </si>
  <si>
    <t>OT</t>
  </si>
  <si>
    <t>Err Discapacidad</t>
  </si>
  <si>
    <t>Err Escolaridad Madre</t>
  </si>
  <si>
    <t>Mensaje: Fila incompleta</t>
  </si>
  <si>
    <t>Err Lengua Materna</t>
  </si>
  <si>
    <t>Err Situacion</t>
  </si>
  <si>
    <t>Err Sexo</t>
  </si>
  <si>
    <t>I</t>
  </si>
  <si>
    <t>RE</t>
  </si>
  <si>
    <t>Matriz Discapac</t>
  </si>
  <si>
    <t>DI</t>
  </si>
  <si>
    <t>DA</t>
  </si>
  <si>
    <t>DV</t>
  </si>
  <si>
    <t>DM</t>
  </si>
  <si>
    <t>Matr Leng Mat</t>
  </si>
  <si>
    <t>Matr Esc Madre</t>
  </si>
  <si>
    <t>Q</t>
  </si>
  <si>
    <t>AI</t>
  </si>
  <si>
    <t>S</t>
  </si>
  <si>
    <t>SP</t>
  </si>
  <si>
    <t>Resum:D,E,F,G</t>
  </si>
  <si>
    <t>error / columna</t>
  </si>
  <si>
    <t>Resumen C</t>
  </si>
  <si>
    <t>ADVERTENCIA</t>
  </si>
  <si>
    <t>Para efectos de copiar y pegar datos use exclusivamente</t>
  </si>
  <si>
    <t>"Pegado Especial"</t>
  </si>
  <si>
    <t xml:space="preserve">Abra la hoja excel fuente y  seleccione celdas a copiar, apriete el botón derecho del mouse y seleccione copiar </t>
  </si>
  <si>
    <t>Apriete botón derecho del mouse y seleccione “Pegado especial”</t>
  </si>
  <si>
    <t xml:space="preserve">Aparecerá la ventana de Pegado Especial y seleccione “Valores” </t>
  </si>
  <si>
    <t xml:space="preserve">Haga clic en “Aceptar” </t>
  </si>
  <si>
    <t>-</t>
  </si>
  <si>
    <t>Ejemplo:  Copiado de codigos de educando de otra hoja excel a la Nómina</t>
  </si>
  <si>
    <t>En la hoja correspondiente de la Nómina, colóquese en el punto izquierdo mas extremo de la primer fila de Código Modular</t>
  </si>
  <si>
    <t>Finalmente los valores de la celda serán copiados a la Nómina sin cambio de estilo</t>
  </si>
  <si>
    <t>Error en ingreso año en titulo de Nó05na</t>
  </si>
  <si>
    <t>Responsable de la matrícula</t>
  </si>
  <si>
    <t>Firma - Post Firma</t>
  </si>
  <si>
    <t>¡ATENCIÓN!</t>
  </si>
  <si>
    <t>Si utiliza Excel 2000, 2002, 2003 siga el siguiente procedimiento:</t>
  </si>
  <si>
    <t>Si utiliza Excel 2007 siga el siguiente procedimiento:</t>
  </si>
  <si>
    <t>Para hacer uso de las funcionalidades de esta Nómina Electrónica debe habilitar macros</t>
  </si>
  <si>
    <r>
      <t>Institución Educativa de procedencia</t>
    </r>
    <r>
      <rPr>
        <b/>
        <vertAlign val="superscript"/>
        <sz val="10"/>
        <rFont val="Arial"/>
        <family val="2"/>
      </rPr>
      <t>(15)</t>
    </r>
  </si>
  <si>
    <t>Para el caso EBR/EBE: (INI) Inicial (PRI) Primaria</t>
  </si>
  <si>
    <t>(9) Turno :</t>
  </si>
  <si>
    <t>(M) Mañana,  (T) Tarde, (N) Noche</t>
  </si>
  <si>
    <t>(10) Situación de Matricula</t>
  </si>
  <si>
    <t>(I) Ingresante, (P) Promovido, (R) Repitente, (RE) Reentrante, (REI) Reingresante</t>
  </si>
  <si>
    <t>Para el caso EBA: (INI) Inicial, (INT) Intermedio, (AVA) Avanzado</t>
  </si>
  <si>
    <t>(11) País</t>
  </si>
  <si>
    <t>(12) Lengua</t>
  </si>
  <si>
    <t>(EBE) Educ. Básica Especial, (EAD) Educ. a Distancia</t>
  </si>
  <si>
    <t>(13) Escolarid.de la Madre</t>
  </si>
  <si>
    <t>(SE) Sin Escolaridad, (P) Primaria, (S) Secundaria, y (SP) Superior</t>
  </si>
  <si>
    <t>(14) Tipo de Discapacidad</t>
  </si>
  <si>
    <t>Nómina contiene alumnos  de varias  edades. En el caso de EBA:</t>
  </si>
  <si>
    <t>(15) IE de procedencia</t>
  </si>
  <si>
    <t>Ciclo Inicial 1°, 2°; Intermedio 1°, 2° y 3°; Avanzado 1°, 2°, 3° y 4°</t>
  </si>
  <si>
    <t>PBN/PBJ:PEBANA/PEBAJA. Prog. de Educ. Básica Alter. de</t>
  </si>
  <si>
    <t>NIños y Adolescentes, y Jóvenes y Adultos.</t>
  </si>
  <si>
    <r>
      <t>Situación de Matrícula</t>
    </r>
    <r>
      <rPr>
        <b/>
        <vertAlign val="superscript"/>
        <sz val="8"/>
        <rFont val="Arial"/>
        <family val="2"/>
      </rPr>
      <t>(10)</t>
    </r>
  </si>
  <si>
    <r>
      <t>País</t>
    </r>
    <r>
      <rPr>
        <b/>
        <vertAlign val="superscript"/>
        <sz val="8"/>
        <rFont val="Arial"/>
        <family val="2"/>
      </rPr>
      <t>(11)</t>
    </r>
  </si>
  <si>
    <r>
      <t>Lengua Materna</t>
    </r>
    <r>
      <rPr>
        <b/>
        <vertAlign val="superscript"/>
        <sz val="8"/>
        <rFont val="Arial"/>
        <family val="2"/>
      </rPr>
      <t>(12)</t>
    </r>
  </si>
  <si>
    <r>
      <t>Escolaridad de la Madre</t>
    </r>
    <r>
      <rPr>
        <b/>
        <vertAlign val="superscript"/>
        <sz val="8"/>
        <rFont val="Arial"/>
        <family val="2"/>
      </rPr>
      <t>(13)</t>
    </r>
  </si>
  <si>
    <r>
      <t>Tipo de Discapacidad</t>
    </r>
    <r>
      <rPr>
        <b/>
        <vertAlign val="superscript"/>
        <sz val="8"/>
        <rFont val="Arial"/>
        <family val="2"/>
      </rPr>
      <t>(14)</t>
    </r>
  </si>
  <si>
    <r>
      <t>Escolaridad de la madre</t>
    </r>
    <r>
      <rPr>
        <b/>
        <vertAlign val="superscript"/>
        <sz val="8"/>
        <rFont val="Arial"/>
        <family val="2"/>
      </rPr>
      <t>(13)</t>
    </r>
  </si>
  <si>
    <t>010008</t>
  </si>
  <si>
    <t>Municipalidad Distrital de Asuncion</t>
  </si>
  <si>
    <t>020021</t>
  </si>
  <si>
    <t>Municipalidad Distrital de Huaraz</t>
  </si>
  <si>
    <t>020022</t>
  </si>
  <si>
    <t>Municipalidad Distrital de Independencia</t>
  </si>
  <si>
    <t>040011</t>
  </si>
  <si>
    <t>Municipalidad Distrital de Cerro Colorado</t>
  </si>
  <si>
    <t>040012</t>
  </si>
  <si>
    <t>Municipalidad Distrital de Paucarpata</t>
  </si>
  <si>
    <t>050012</t>
  </si>
  <si>
    <t>Municipalidad Distrital de Huamanguilla</t>
  </si>
  <si>
    <t>070003</t>
  </si>
  <si>
    <t>Municipalidad Distrital de Bellavista</t>
  </si>
  <si>
    <t>090008</t>
  </si>
  <si>
    <t>Municipalidad Distrital de Colcabamba</t>
  </si>
  <si>
    <t>100012</t>
  </si>
  <si>
    <t>Municipalidad Distrital de Amarilis</t>
  </si>
  <si>
    <t>100013</t>
  </si>
  <si>
    <t>Municipalidad Distrital de Chinchao</t>
  </si>
  <si>
    <t>110006</t>
  </si>
  <si>
    <t>Municipalidad Distrital de Chincha Alta</t>
  </si>
  <si>
    <t>110007</t>
  </si>
  <si>
    <t>Municipalidad Distrital de Chincha Baja</t>
  </si>
  <si>
    <t>120013</t>
  </si>
  <si>
    <t>Municipalidad Distrital de Santa Rosa De Ocopa</t>
  </si>
  <si>
    <t>130013</t>
  </si>
  <si>
    <t>Municipalidad Distrital de Florencia De Mora</t>
  </si>
  <si>
    <t>140004</t>
  </si>
  <si>
    <t>Municipalidad Distrital de Motupe</t>
  </si>
  <si>
    <t>140005</t>
  </si>
  <si>
    <t>Municipalidad Distrital de Olmos</t>
  </si>
  <si>
    <t>151009</t>
  </si>
  <si>
    <t>Municipalidad Distrital de La Molina</t>
  </si>
  <si>
    <t>151010</t>
  </si>
  <si>
    <t>Municipalidad Distrital de Los Olivos</t>
  </si>
  <si>
    <t>151011</t>
  </si>
  <si>
    <t>Municipalidad Distrital de Miraflores</t>
  </si>
  <si>
    <t>151012</t>
  </si>
  <si>
    <t>Municipalidad Distrital de Santiago De Surco</t>
  </si>
  <si>
    <t>151013</t>
  </si>
  <si>
    <t>Municipalidad Distrital de Surquillo</t>
  </si>
  <si>
    <t>152010</t>
  </si>
  <si>
    <t>Municipalidad Distrital de Imperial</t>
  </si>
  <si>
    <t>152011</t>
  </si>
  <si>
    <t>Municipalidad Distrital de Pacaran</t>
  </si>
  <si>
    <t>160009</t>
  </si>
  <si>
    <t>Municipalidad Distrital de Belen</t>
  </si>
  <si>
    <t>160010</t>
  </si>
  <si>
    <t>Municipalidad Distrital de San Juan Bautista</t>
  </si>
  <si>
    <t>180004</t>
  </si>
  <si>
    <t>Municipalidad Distrital de Carumas</t>
  </si>
  <si>
    <t>190004</t>
  </si>
  <si>
    <t>Municipalidad Distrital de Paucartambo</t>
  </si>
  <si>
    <t>190005</t>
  </si>
  <si>
    <t>Municipalidad Distrital de Simon Bolivar</t>
  </si>
  <si>
    <t>220011</t>
  </si>
  <si>
    <t>Municipalidad Distrital de Juan Guerra</t>
  </si>
  <si>
    <t>220012</t>
  </si>
  <si>
    <t>Municipalidad Distrital de Morales</t>
  </si>
  <si>
    <t>240004</t>
  </si>
  <si>
    <t>Municipalidad Distrital de Corrales</t>
  </si>
  <si>
    <t>240005</t>
  </si>
  <si>
    <t>Municipalidad Distrital de San Jacinto</t>
  </si>
  <si>
    <t>250005</t>
  </si>
  <si>
    <t>Municipalidad Distrital de Yarinacocha</t>
  </si>
  <si>
    <t>250006</t>
  </si>
  <si>
    <t>Municipalidad Distrital de Nueva Requena</t>
  </si>
  <si>
    <t>170004</t>
  </si>
  <si>
    <t>Municipalidad Distrital de Las Piedras</t>
  </si>
  <si>
    <r>
      <t>Segunda Lengua</t>
    </r>
    <r>
      <rPr>
        <b/>
        <vertAlign val="superscript"/>
        <sz val="8"/>
        <rFont val="Arial"/>
        <family val="2"/>
      </rPr>
      <t>(12)</t>
    </r>
  </si>
  <si>
    <t>REI</t>
  </si>
  <si>
    <t>SE</t>
  </si>
  <si>
    <t>120010</t>
  </si>
  <si>
    <t>120011</t>
  </si>
  <si>
    <t>120012</t>
  </si>
  <si>
    <t>UGEL PANGOA</t>
  </si>
  <si>
    <t>UGEL PICHANAKI</t>
  </si>
  <si>
    <t>UGEL RÍO TAMBO</t>
  </si>
</sst>
</file>

<file path=xl/styles.xml><?xml version="1.0" encoding="utf-8"?>
<styleSheet xmlns="http://schemas.openxmlformats.org/spreadsheetml/2006/main">
  <numFmts count="53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0"/>
    <numFmt numFmtId="197" formatCode="0000"/>
    <numFmt numFmtId="198" formatCode="&quot;€&quot;#,##0;&quot;€&quot;\-#,##0"/>
    <numFmt numFmtId="199" formatCode="&quot;€&quot;#,##0;[Red]&quot;€&quot;\-#,##0"/>
    <numFmt numFmtId="200" formatCode="&quot;€&quot;#,##0.00;&quot;€&quot;\-#,##0.00"/>
    <numFmt numFmtId="201" formatCode="&quot;€&quot;#,##0.00;[Red]&quot;€&quot;\-#,##0.00"/>
    <numFmt numFmtId="202" formatCode="_ &quot;€&quot;* #,##0_ ;_ &quot;€&quot;* \-#,##0_ ;_ &quot;€&quot;* &quot;-&quot;_ ;_ @_ "/>
    <numFmt numFmtId="203" formatCode="_ &quot;€&quot;* #,##0.00_ ;_ &quot;€&quot;* \-#,##0.00_ ;_ &quot;€&quot;* &quot;-&quot;??_ ;_ @_ "/>
    <numFmt numFmtId="204" formatCode="[$-280A]dddd\,\ dd&quot; de &quot;mmmm&quot; de &quot;yy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75">
    <font>
      <sz val="10"/>
      <name val="Arial"/>
      <family val="0"/>
    </font>
    <font>
      <sz val="10"/>
      <name val="AvantGarde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Times New Roman"/>
      <family val="1"/>
    </font>
    <font>
      <b/>
      <sz val="2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18"/>
      <name val="Arial"/>
      <family val="2"/>
    </font>
    <font>
      <sz val="10"/>
      <color indexed="51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7"/>
      <color indexed="19"/>
      <name val="Arial"/>
      <family val="2"/>
    </font>
    <font>
      <sz val="7"/>
      <color indexed="10"/>
      <name val="Arial"/>
      <family val="2"/>
    </font>
    <font>
      <sz val="7"/>
      <color indexed="12"/>
      <name val="Arial"/>
      <family val="2"/>
    </font>
    <font>
      <sz val="7"/>
      <color indexed="1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6"/>
      <color indexed="12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ashed"/>
      <right/>
      <top style="thin"/>
      <bottom style="thin"/>
    </border>
    <border>
      <left style="dashed"/>
      <right>
        <color indexed="63"/>
      </right>
      <top style="medium"/>
      <bottom style="thin"/>
    </border>
    <border>
      <left style="dashed"/>
      <right>
        <color indexed="63"/>
      </right>
      <top style="thin"/>
      <bottom style="medium"/>
    </border>
    <border>
      <left style="medium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medium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medium"/>
      <right style="thin">
        <color indexed="9"/>
      </right>
      <top style="thin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>
        <color indexed="63"/>
      </right>
      <top style="medium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5" fillId="0" borderId="8" applyNumberFormat="0" applyFill="0" applyAlignment="0" applyProtection="0"/>
    <xf numFmtId="0" fontId="74" fillId="0" borderId="9" applyNumberFormat="0" applyFill="0" applyAlignment="0" applyProtection="0"/>
  </cellStyleXfs>
  <cellXfs count="54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textRotation="90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196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196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96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4" fillId="0" borderId="0" xfId="0" applyFont="1" applyFill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4" fillId="0" borderId="0" xfId="0" applyFont="1" applyAlignment="1">
      <alignment horizontal="left" vertical="center"/>
    </xf>
    <xf numFmtId="0" fontId="32" fillId="33" borderId="19" xfId="0" applyFont="1" applyFill="1" applyBorder="1" applyAlignment="1" applyProtection="1">
      <alignment/>
      <protection/>
    </xf>
    <xf numFmtId="0" fontId="32" fillId="33" borderId="23" xfId="0" applyFont="1" applyFill="1" applyBorder="1" applyAlignment="1" applyProtection="1">
      <alignment horizontal="left"/>
      <protection/>
    </xf>
    <xf numFmtId="49" fontId="0" fillId="34" borderId="0" xfId="0" applyNumberFormat="1" applyFill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49" fontId="0" fillId="0" borderId="11" xfId="0" applyNumberForma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/>
      <protection/>
    </xf>
    <xf numFmtId="49" fontId="0" fillId="0" borderId="13" xfId="0" applyNumberFormat="1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right"/>
      <protection/>
    </xf>
    <xf numFmtId="0" fontId="0" fillId="0" borderId="27" xfId="0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33" borderId="24" xfId="0" applyFont="1" applyFill="1" applyBorder="1" applyAlignment="1" applyProtection="1">
      <alignment horizontal="left"/>
      <protection/>
    </xf>
    <xf numFmtId="0" fontId="2" fillId="33" borderId="25" xfId="0" applyFont="1" applyFill="1" applyBorder="1" applyAlignment="1" applyProtection="1">
      <alignment horizontal="left"/>
      <protection/>
    </xf>
    <xf numFmtId="0" fontId="0" fillId="36" borderId="29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14" fontId="0" fillId="33" borderId="23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14" fontId="0" fillId="0" borderId="30" xfId="0" applyNumberFormat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30" xfId="0" applyNumberFormat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 horizontal="left"/>
      <protection/>
    </xf>
    <xf numFmtId="0" fontId="0" fillId="36" borderId="23" xfId="0" applyFill="1" applyBorder="1" applyAlignment="1" applyProtection="1">
      <alignment horizontal="left"/>
      <protection/>
    </xf>
    <xf numFmtId="0" fontId="0" fillId="36" borderId="23" xfId="0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33" borderId="28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 horizontal="left"/>
      <protection/>
    </xf>
    <xf numFmtId="0" fontId="2" fillId="33" borderId="28" xfId="0" applyFont="1" applyFill="1" applyBorder="1" applyAlignment="1" applyProtection="1">
      <alignment horizontal="left"/>
      <protection/>
    </xf>
    <xf numFmtId="0" fontId="0" fillId="33" borderId="19" xfId="0" applyFill="1" applyBorder="1" applyAlignment="1">
      <alignment/>
    </xf>
    <xf numFmtId="0" fontId="0" fillId="33" borderId="28" xfId="0" applyFill="1" applyBorder="1" applyAlignment="1">
      <alignment/>
    </xf>
    <xf numFmtId="0" fontId="20" fillId="0" borderId="0" xfId="0" applyFont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6" fillId="0" borderId="32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0" borderId="34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8" xfId="0" applyBorder="1" applyAlignment="1">
      <alignment/>
    </xf>
    <xf numFmtId="0" fontId="2" fillId="36" borderId="25" xfId="0" applyFont="1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28" xfId="0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0" fillId="0" borderId="38" xfId="0" applyBorder="1" applyAlignment="1">
      <alignment/>
    </xf>
    <xf numFmtId="0" fontId="35" fillId="0" borderId="39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12" fillId="0" borderId="39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39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 applyProtection="1">
      <alignment horizontal="center" vertical="center"/>
      <protection locked="0"/>
    </xf>
    <xf numFmtId="196" fontId="10" fillId="0" borderId="11" xfId="0" applyNumberFormat="1" applyFont="1" applyFill="1" applyBorder="1" applyAlignment="1" applyProtection="1">
      <alignment horizontal="center" vertical="center"/>
      <protection locked="0"/>
    </xf>
    <xf numFmtId="196" fontId="10" fillId="0" borderId="13" xfId="0" applyNumberFormat="1" applyFont="1" applyFill="1" applyBorder="1" applyAlignment="1" applyProtection="1">
      <alignment horizontal="center" vertical="center"/>
      <protection locked="0"/>
    </xf>
    <xf numFmtId="196" fontId="10" fillId="0" borderId="15" xfId="0" applyNumberFormat="1" applyFont="1" applyFill="1" applyBorder="1" applyAlignment="1" applyProtection="1">
      <alignment horizontal="center" vertical="center"/>
      <protection locked="0"/>
    </xf>
    <xf numFmtId="196" fontId="10" fillId="0" borderId="12" xfId="0" applyNumberFormat="1" applyFont="1" applyFill="1" applyBorder="1" applyAlignment="1" applyProtection="1">
      <alignment horizontal="center" vertical="center"/>
      <protection locked="0"/>
    </xf>
    <xf numFmtId="196" fontId="10" fillId="0" borderId="14" xfId="0" applyNumberFormat="1" applyFont="1" applyFill="1" applyBorder="1" applyAlignment="1" applyProtection="1">
      <alignment horizontal="center" vertical="center"/>
      <protection locked="0"/>
    </xf>
    <xf numFmtId="196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33" borderId="52" xfId="0" applyFont="1" applyFill="1" applyBorder="1" applyAlignment="1">
      <alignment horizontal="center" vertical="center"/>
    </xf>
    <xf numFmtId="196" fontId="10" fillId="0" borderId="12" xfId="0" applyNumberFormat="1" applyFont="1" applyBorder="1" applyAlignment="1" applyProtection="1">
      <alignment horizontal="center" vertical="center"/>
      <protection locked="0"/>
    </xf>
    <xf numFmtId="196" fontId="10" fillId="0" borderId="14" xfId="0" applyNumberFormat="1" applyFont="1" applyBorder="1" applyAlignment="1" applyProtection="1">
      <alignment horizontal="center" vertical="center"/>
      <protection locked="0"/>
    </xf>
    <xf numFmtId="196" fontId="1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37" borderId="37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1" xfId="0" applyFill="1" applyBorder="1" applyAlignment="1">
      <alignment/>
    </xf>
    <xf numFmtId="0" fontId="0" fillId="37" borderId="42" xfId="0" applyFill="1" applyBorder="1" applyAlignment="1">
      <alignment/>
    </xf>
    <xf numFmtId="0" fontId="0" fillId="37" borderId="43" xfId="0" applyFill="1" applyBorder="1" applyAlignment="1">
      <alignment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54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left" vertical="center"/>
      <protection locked="0"/>
    </xf>
    <xf numFmtId="0" fontId="0" fillId="0" borderId="57" xfId="0" applyFill="1" applyBorder="1" applyAlignment="1" applyProtection="1">
      <alignment horizontal="left" vertical="center" indent="1"/>
      <protection locked="0"/>
    </xf>
    <xf numFmtId="0" fontId="10" fillId="0" borderId="58" xfId="0" applyFont="1" applyFill="1" applyBorder="1" applyAlignment="1" applyProtection="1">
      <alignment horizontal="left" vertical="center"/>
      <protection locked="0"/>
    </xf>
    <xf numFmtId="0" fontId="0" fillId="0" borderId="59" xfId="0" applyFill="1" applyBorder="1" applyAlignment="1" applyProtection="1">
      <alignment horizontal="left" vertical="center" indent="1"/>
      <protection locked="0"/>
    </xf>
    <xf numFmtId="0" fontId="10" fillId="0" borderId="60" xfId="0" applyFont="1" applyFill="1" applyBorder="1" applyAlignment="1" applyProtection="1">
      <alignment horizontal="left" vertical="center"/>
      <protection locked="0"/>
    </xf>
    <xf numFmtId="0" fontId="0" fillId="0" borderId="61" xfId="0" applyFill="1" applyBorder="1" applyAlignment="1" applyProtection="1">
      <alignment horizontal="left" vertical="center" indent="1"/>
      <protection locked="0"/>
    </xf>
    <xf numFmtId="0" fontId="0" fillId="0" borderId="62" xfId="0" applyFill="1" applyBorder="1" applyAlignment="1" applyProtection="1">
      <alignment horizontal="left" vertical="center" indent="1"/>
      <protection locked="0"/>
    </xf>
    <xf numFmtId="0" fontId="0" fillId="0" borderId="63" xfId="0" applyFill="1" applyBorder="1" applyAlignment="1" applyProtection="1">
      <alignment horizontal="left" vertical="center" indent="1"/>
      <protection locked="0"/>
    </xf>
    <xf numFmtId="0" fontId="0" fillId="0" borderId="64" xfId="0" applyFill="1" applyBorder="1" applyAlignment="1" applyProtection="1">
      <alignment horizontal="left" vertical="center" indent="1"/>
      <protection locked="0"/>
    </xf>
    <xf numFmtId="197" fontId="10" fillId="0" borderId="65" xfId="0" applyNumberFormat="1" applyFont="1" applyFill="1" applyBorder="1" applyAlignment="1" applyProtection="1">
      <alignment horizontal="center" vertical="center"/>
      <protection locked="0"/>
    </xf>
    <xf numFmtId="197" fontId="10" fillId="0" borderId="19" xfId="0" applyNumberFormat="1" applyFont="1" applyFill="1" applyBorder="1" applyAlignment="1" applyProtection="1">
      <alignment horizontal="center" vertical="center"/>
      <protection locked="0"/>
    </xf>
    <xf numFmtId="197" fontId="10" fillId="0" borderId="6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65" xfId="0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66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197" fontId="10" fillId="0" borderId="65" xfId="0" applyNumberFormat="1" applyFont="1" applyBorder="1" applyAlignment="1" applyProtection="1">
      <alignment horizontal="center" vertical="center"/>
      <protection locked="0"/>
    </xf>
    <xf numFmtId="197" fontId="10" fillId="0" borderId="19" xfId="0" applyNumberFormat="1" applyFont="1" applyBorder="1" applyAlignment="1" applyProtection="1">
      <alignment horizontal="center" vertical="center"/>
      <protection locked="0"/>
    </xf>
    <xf numFmtId="197" fontId="10" fillId="0" borderId="66" xfId="0" applyNumberFormat="1" applyFont="1" applyBorder="1" applyAlignment="1" applyProtection="1">
      <alignment horizontal="center" vertical="center"/>
      <protection locked="0"/>
    </xf>
    <xf numFmtId="49" fontId="10" fillId="0" borderId="65" xfId="0" applyNumberFormat="1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vertical="center"/>
      <protection locked="0"/>
    </xf>
    <xf numFmtId="0" fontId="10" fillId="0" borderId="59" xfId="0" applyFont="1" applyFill="1" applyBorder="1" applyAlignment="1" applyProtection="1">
      <alignment horizontal="left" vertical="center" indent="1"/>
      <protection locked="0"/>
    </xf>
    <xf numFmtId="0" fontId="10" fillId="0" borderId="61" xfId="0" applyFont="1" applyFill="1" applyBorder="1" applyAlignment="1" applyProtection="1">
      <alignment horizontal="left" vertical="center" indent="1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197" fontId="10" fillId="0" borderId="27" xfId="0" applyNumberFormat="1" applyFont="1" applyBorder="1" applyAlignment="1" applyProtection="1">
      <alignment horizontal="center" vertical="center"/>
      <protection locked="0"/>
    </xf>
    <xf numFmtId="0" fontId="40" fillId="37" borderId="10" xfId="0" applyFont="1" applyFill="1" applyBorder="1" applyAlignment="1">
      <alignment horizontal="center" vertical="center" wrapText="1"/>
    </xf>
    <xf numFmtId="0" fontId="40" fillId="37" borderId="0" xfId="0" applyFont="1" applyFill="1" applyBorder="1" applyAlignment="1">
      <alignment horizontal="center" vertical="center" wrapText="1"/>
    </xf>
    <xf numFmtId="0" fontId="35" fillId="37" borderId="39" xfId="0" applyFont="1" applyFill="1" applyBorder="1" applyAlignment="1">
      <alignment horizontal="center" vertical="center" wrapText="1"/>
    </xf>
    <xf numFmtId="0" fontId="35" fillId="37" borderId="0" xfId="0" applyFont="1" applyFill="1" applyBorder="1" applyAlignment="1">
      <alignment horizontal="center" vertical="center" wrapText="1"/>
    </xf>
    <xf numFmtId="0" fontId="35" fillId="37" borderId="4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67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16" fillId="0" borderId="42" xfId="0" applyFont="1" applyBorder="1" applyAlignment="1">
      <alignment horizontal="center" vertical="center" shrinkToFit="1"/>
    </xf>
    <xf numFmtId="0" fontId="5" fillId="0" borderId="42" xfId="0" applyFont="1" applyBorder="1" applyAlignment="1">
      <alignment vertical="top" wrapText="1"/>
    </xf>
    <xf numFmtId="0" fontId="10" fillId="0" borderId="68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6" fillId="33" borderId="3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9" fontId="6" fillId="33" borderId="37" xfId="55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4" fillId="33" borderId="52" xfId="0" applyFont="1" applyFill="1" applyBorder="1" applyAlignment="1">
      <alignment horizontal="center" vertical="center" wrapText="1"/>
    </xf>
    <xf numFmtId="0" fontId="0" fillId="0" borderId="73" xfId="0" applyBorder="1" applyAlignment="1">
      <alignment wrapText="1"/>
    </xf>
    <xf numFmtId="14" fontId="10" fillId="0" borderId="66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74" xfId="0" applyNumberFormat="1" applyBorder="1" applyAlignment="1" applyProtection="1">
      <alignment horizontal="center" vertical="center" wrapText="1"/>
      <protection locked="0"/>
    </xf>
    <xf numFmtId="14" fontId="0" fillId="0" borderId="73" xfId="0" applyNumberFormat="1" applyBorder="1" applyAlignment="1" applyProtection="1">
      <alignment horizontal="center" vertical="center" wrapText="1"/>
      <protection locked="0"/>
    </xf>
    <xf numFmtId="0" fontId="5" fillId="33" borderId="6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7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65" xfId="0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5" fillId="33" borderId="19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20" xfId="0" applyBorder="1" applyAlignment="1">
      <alignment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wrapText="1"/>
    </xf>
    <xf numFmtId="0" fontId="0" fillId="0" borderId="28" xfId="0" applyBorder="1" applyAlignment="1">
      <alignment wrapText="1"/>
    </xf>
    <xf numFmtId="0" fontId="5" fillId="33" borderId="7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4" fontId="10" fillId="0" borderId="66" xfId="0" applyNumberFormat="1" applyFont="1" applyBorder="1" applyAlignment="1" applyProtection="1">
      <alignment horizontal="center" vertical="center" wrapText="1"/>
      <protection locked="0"/>
    </xf>
    <xf numFmtId="14" fontId="10" fillId="0" borderId="74" xfId="0" applyNumberFormat="1" applyFont="1" applyBorder="1" applyAlignment="1" applyProtection="1">
      <alignment horizontal="center" vertical="center" wrapText="1"/>
      <protection locked="0"/>
    </xf>
    <xf numFmtId="14" fontId="10" fillId="0" borderId="75" xfId="0" applyNumberFormat="1" applyFont="1" applyBorder="1" applyAlignment="1" applyProtection="1">
      <alignment horizontal="center" vertical="center" wrapText="1"/>
      <protection locked="0"/>
    </xf>
    <xf numFmtId="0" fontId="5" fillId="33" borderId="76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 applyProtection="1">
      <alignment horizontal="center" vertical="center" shrinkToFit="1"/>
      <protection locked="0"/>
    </xf>
    <xf numFmtId="0" fontId="10" fillId="0" borderId="77" xfId="0" applyFont="1" applyFill="1" applyBorder="1" applyAlignment="1" applyProtection="1">
      <alignment shrinkToFit="1"/>
      <protection locked="0"/>
    </xf>
    <xf numFmtId="0" fontId="10" fillId="0" borderId="20" xfId="0" applyFont="1" applyFill="1" applyBorder="1" applyAlignment="1" applyProtection="1">
      <alignment shrinkToFit="1"/>
      <protection locked="0"/>
    </xf>
    <xf numFmtId="0" fontId="10" fillId="0" borderId="18" xfId="0" applyFont="1" applyFill="1" applyBorder="1" applyAlignment="1" applyProtection="1">
      <alignment shrinkToFit="1"/>
      <protection locked="0"/>
    </xf>
    <xf numFmtId="0" fontId="10" fillId="0" borderId="22" xfId="0" applyFont="1" applyFill="1" applyBorder="1" applyAlignment="1" applyProtection="1">
      <alignment shrinkToFit="1"/>
      <protection locked="0"/>
    </xf>
    <xf numFmtId="0" fontId="10" fillId="0" borderId="31" xfId="0" applyFont="1" applyFill="1" applyBorder="1" applyAlignment="1" applyProtection="1">
      <alignment shrinkToFit="1"/>
      <protection locked="0"/>
    </xf>
    <xf numFmtId="0" fontId="5" fillId="33" borderId="80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0" borderId="80" xfId="0" applyFont="1" applyBorder="1" applyAlignment="1" applyProtection="1">
      <alignment horizontal="center" vertical="center" wrapText="1"/>
      <protection locked="0"/>
    </xf>
    <xf numFmtId="0" fontId="10" fillId="0" borderId="77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74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0" fillId="0" borderId="66" xfId="0" applyFont="1" applyFill="1" applyBorder="1" applyAlignment="1" applyProtection="1">
      <alignment horizontal="center" vertical="center" wrapText="1"/>
      <protection locked="0"/>
    </xf>
    <xf numFmtId="0" fontId="10" fillId="0" borderId="73" xfId="0" applyFont="1" applyFill="1" applyBorder="1" applyAlignment="1" applyProtection="1">
      <alignment horizontal="center" vertical="center" wrapText="1"/>
      <protection locked="0"/>
    </xf>
    <xf numFmtId="0" fontId="0" fillId="0" borderId="77" xfId="0" applyBorder="1" applyAlignment="1">
      <alignment/>
    </xf>
    <xf numFmtId="0" fontId="0" fillId="0" borderId="8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71" xfId="0" applyBorder="1" applyAlignment="1">
      <alignment/>
    </xf>
    <xf numFmtId="0" fontId="10" fillId="0" borderId="80" xfId="0" applyFont="1" applyBorder="1" applyAlignment="1" applyProtection="1">
      <alignment horizontal="center" vertical="center" shrinkToFit="1"/>
      <protection locked="0"/>
    </xf>
    <xf numFmtId="0" fontId="10" fillId="0" borderId="77" xfId="0" applyFont="1" applyBorder="1" applyAlignment="1" applyProtection="1">
      <alignment horizontal="center" vertical="center" shrinkToFit="1"/>
      <protection locked="0"/>
    </xf>
    <xf numFmtId="0" fontId="10" fillId="0" borderId="81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71" xfId="0" applyFont="1" applyBorder="1" applyAlignment="1" applyProtection="1">
      <alignment horizontal="center" vertical="center" shrinkToFit="1"/>
      <protection locked="0"/>
    </xf>
    <xf numFmtId="0" fontId="5" fillId="33" borderId="45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4" xfId="0" applyBorder="1" applyAlignment="1">
      <alignment wrapText="1"/>
    </xf>
    <xf numFmtId="0" fontId="10" fillId="0" borderId="66" xfId="0" applyFont="1" applyFill="1" applyBorder="1" applyAlignment="1" applyProtection="1" quotePrefix="1">
      <alignment horizontal="center" vertical="center" shrinkToFit="1"/>
      <protection locked="0"/>
    </xf>
    <xf numFmtId="0" fontId="10" fillId="0" borderId="74" xfId="0" applyFont="1" applyFill="1" applyBorder="1" applyAlignment="1" applyProtection="1">
      <alignment horizontal="center" vertical="center" shrinkToFit="1"/>
      <protection locked="0"/>
    </xf>
    <xf numFmtId="0" fontId="10" fillId="0" borderId="75" xfId="0" applyFont="1" applyFill="1" applyBorder="1" applyAlignment="1" applyProtection="1">
      <alignment horizontal="center" vertical="center" shrinkToFit="1"/>
      <protection locked="0"/>
    </xf>
    <xf numFmtId="0" fontId="10" fillId="0" borderId="76" xfId="0" applyFont="1" applyFill="1" applyBorder="1" applyAlignment="1" applyProtection="1">
      <alignment horizontal="center" vertical="center" shrinkToFit="1"/>
      <protection locked="0"/>
    </xf>
    <xf numFmtId="0" fontId="10" fillId="0" borderId="77" xfId="0" applyFont="1" applyFill="1" applyBorder="1" applyAlignment="1" applyProtection="1">
      <alignment horizontal="center" vertical="center" shrinkToFit="1"/>
      <protection locked="0"/>
    </xf>
    <xf numFmtId="0" fontId="10" fillId="0" borderId="81" xfId="0" applyFont="1" applyFill="1" applyBorder="1" applyAlignment="1" applyProtection="1">
      <alignment horizontal="center" vertical="center" shrinkToFit="1"/>
      <protection locked="0"/>
    </xf>
    <xf numFmtId="0" fontId="10" fillId="0" borderId="41" xfId="0" applyFont="1" applyFill="1" applyBorder="1" applyAlignment="1" applyProtection="1">
      <alignment horizontal="center" vertical="center" shrinkToFit="1"/>
      <protection locked="0"/>
    </xf>
    <xf numFmtId="0" fontId="10" fillId="0" borderId="42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4" fillId="33" borderId="84" xfId="0" applyFont="1" applyFill="1" applyBorder="1" applyAlignment="1">
      <alignment horizontal="center" vertical="center" textRotation="90" wrapText="1"/>
    </xf>
    <xf numFmtId="0" fontId="10" fillId="0" borderId="85" xfId="0" applyFont="1" applyBorder="1" applyAlignment="1">
      <alignment horizontal="center" vertical="center" textRotation="90" wrapText="1"/>
    </xf>
    <xf numFmtId="0" fontId="12" fillId="33" borderId="8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82" xfId="0" applyFont="1" applyBorder="1" applyAlignment="1">
      <alignment/>
    </xf>
    <xf numFmtId="0" fontId="15" fillId="0" borderId="83" xfId="0" applyFont="1" applyBorder="1" applyAlignment="1">
      <alignment/>
    </xf>
    <xf numFmtId="0" fontId="15" fillId="0" borderId="42" xfId="0" applyFont="1" applyBorder="1" applyAlignment="1">
      <alignment/>
    </xf>
    <xf numFmtId="0" fontId="11" fillId="33" borderId="3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6" fillId="33" borderId="8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8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0" fillId="0" borderId="66" xfId="0" applyBorder="1" applyAlignment="1">
      <alignment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left" vertical="center" indent="1" shrinkToFit="1"/>
      <protection locked="0"/>
    </xf>
    <xf numFmtId="0" fontId="10" fillId="0" borderId="26" xfId="0" applyFont="1" applyBorder="1" applyAlignment="1" applyProtection="1">
      <alignment horizontal="left" vertical="center" indent="1" shrinkToFit="1"/>
      <protection locked="0"/>
    </xf>
    <xf numFmtId="0" fontId="10" fillId="0" borderId="14" xfId="0" applyFont="1" applyBorder="1" applyAlignment="1" applyProtection="1">
      <alignment horizontal="left" vertical="center" indent="1" shrinkToFit="1"/>
      <protection locked="0"/>
    </xf>
    <xf numFmtId="0" fontId="10" fillId="0" borderId="17" xfId="0" applyFont="1" applyBorder="1" applyAlignment="1" applyProtection="1">
      <alignment horizontal="left" vertical="center" indent="1" shrinkToFit="1"/>
      <protection locked="0"/>
    </xf>
    <xf numFmtId="0" fontId="10" fillId="0" borderId="16" xfId="0" applyFont="1" applyBorder="1" applyAlignment="1" applyProtection="1">
      <alignment horizontal="left" vertical="center" indent="1" shrinkToFit="1"/>
      <protection locked="0"/>
    </xf>
    <xf numFmtId="0" fontId="10" fillId="0" borderId="27" xfId="0" applyFont="1" applyBorder="1" applyAlignment="1" applyProtection="1">
      <alignment horizontal="left" vertical="center" indent="1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vertical="center"/>
    </xf>
    <xf numFmtId="0" fontId="4" fillId="33" borderId="88" xfId="0" applyFont="1" applyFill="1" applyBorder="1" applyAlignment="1">
      <alignment horizontal="center" vertical="center" textRotation="90" wrapText="1"/>
    </xf>
    <xf numFmtId="0" fontId="0" fillId="0" borderId="84" xfId="0" applyBorder="1" applyAlignment="1">
      <alignment horizontal="center" vertical="center" textRotation="90" wrapText="1"/>
    </xf>
    <xf numFmtId="0" fontId="0" fillId="0" borderId="85" xfId="0" applyBorder="1" applyAlignment="1">
      <alignment horizontal="center" vertical="center" textRotation="90" wrapText="1"/>
    </xf>
    <xf numFmtId="0" fontId="12" fillId="33" borderId="8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82" xfId="0" applyBorder="1" applyAlignment="1">
      <alignment wrapText="1"/>
    </xf>
    <xf numFmtId="0" fontId="0" fillId="0" borderId="0" xfId="0" applyAlignment="1">
      <alignment wrapText="1"/>
    </xf>
    <xf numFmtId="0" fontId="0" fillId="0" borderId="83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5" fillId="33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0" fillId="33" borderId="9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6" fillId="33" borderId="26" xfId="0" applyFont="1" applyFill="1" applyBorder="1" applyAlignment="1">
      <alignment wrapText="1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77" xfId="0" applyFont="1" applyFill="1" applyBorder="1" applyAlignment="1" applyProtection="1">
      <alignment horizontal="center" vertical="center" shrinkToFit="1"/>
      <protection locked="0"/>
    </xf>
    <xf numFmtId="0" fontId="6" fillId="0" borderId="77" xfId="0" applyFont="1" applyBorder="1" applyAlignment="1" applyProtection="1">
      <alignment horizontal="center" vertical="center" shrinkToFit="1"/>
      <protection locked="0"/>
    </xf>
    <xf numFmtId="0" fontId="0" fillId="0" borderId="77" xfId="0" applyBorder="1" applyAlignment="1" applyProtection="1">
      <alignment horizontal="center" vertical="center" shrinkToFit="1"/>
      <protection locked="0"/>
    </xf>
    <xf numFmtId="49" fontId="10" fillId="0" borderId="52" xfId="0" applyNumberFormat="1" applyFont="1" applyBorder="1" applyAlignment="1" applyProtection="1">
      <alignment horizontal="center" vertical="center" wrapText="1"/>
      <protection locked="0"/>
    </xf>
    <xf numFmtId="49" fontId="10" fillId="0" borderId="74" xfId="0" applyNumberFormat="1" applyFont="1" applyBorder="1" applyAlignment="1" applyProtection="1">
      <alignment horizontal="center" vertical="center" wrapText="1"/>
      <protection locked="0"/>
    </xf>
    <xf numFmtId="49" fontId="10" fillId="0" borderId="73" xfId="0" applyNumberFormat="1" applyFont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0" fillId="0" borderId="0" xfId="0" applyFont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11</xdr:row>
      <xdr:rowOff>0</xdr:rowOff>
    </xdr:from>
    <xdr:to>
      <xdr:col>8</xdr:col>
      <xdr:colOff>285750</xdr:colOff>
      <xdr:row>36</xdr:row>
      <xdr:rowOff>57150</xdr:rowOff>
    </xdr:to>
    <xdr:pic>
      <xdr:nvPicPr>
        <xdr:cNvPr id="1" name="Picture 1" descr="macros2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838325"/>
          <a:ext cx="546735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40</xdr:row>
      <xdr:rowOff>0</xdr:rowOff>
    </xdr:from>
    <xdr:to>
      <xdr:col>8</xdr:col>
      <xdr:colOff>304800</xdr:colOff>
      <xdr:row>76</xdr:row>
      <xdr:rowOff>66675</xdr:rowOff>
    </xdr:to>
    <xdr:pic>
      <xdr:nvPicPr>
        <xdr:cNvPr id="2" name="Picture 2" descr="macros20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6591300"/>
          <a:ext cx="5467350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7</xdr:row>
      <xdr:rowOff>104775</xdr:rowOff>
    </xdr:from>
    <xdr:to>
      <xdr:col>5</xdr:col>
      <xdr:colOff>66675</xdr:colOff>
      <xdr:row>15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590675"/>
          <a:ext cx="2200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16</xdr:row>
      <xdr:rowOff>104775</xdr:rowOff>
    </xdr:from>
    <xdr:to>
      <xdr:col>4</xdr:col>
      <xdr:colOff>123825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3048000"/>
          <a:ext cx="1600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21</xdr:row>
      <xdr:rowOff>142875</xdr:rowOff>
    </xdr:from>
    <xdr:to>
      <xdr:col>5</xdr:col>
      <xdr:colOff>133350</xdr:colOff>
      <xdr:row>29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3895725"/>
          <a:ext cx="1809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28</xdr:row>
      <xdr:rowOff>142875</xdr:rowOff>
    </xdr:from>
    <xdr:to>
      <xdr:col>7</xdr:col>
      <xdr:colOff>133350</xdr:colOff>
      <xdr:row>38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9725" y="5029200"/>
          <a:ext cx="16192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38</xdr:row>
      <xdr:rowOff>152400</xdr:rowOff>
    </xdr:from>
    <xdr:to>
      <xdr:col>4</xdr:col>
      <xdr:colOff>114300</xdr:colOff>
      <xdr:row>47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6657975"/>
          <a:ext cx="15049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19</xdr:row>
      <xdr:rowOff>47625</xdr:rowOff>
    </xdr:from>
    <xdr:to>
      <xdr:col>6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714375" y="3476625"/>
          <a:ext cx="208597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24</xdr:row>
      <xdr:rowOff>152400</xdr:rowOff>
    </xdr:from>
    <xdr:to>
      <xdr:col>5</xdr:col>
      <xdr:colOff>200025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2085975" y="4391025"/>
          <a:ext cx="7048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29</xdr:row>
      <xdr:rowOff>142875</xdr:rowOff>
    </xdr:from>
    <xdr:to>
      <xdr:col>8</xdr:col>
      <xdr:colOff>19050</xdr:colOff>
      <xdr:row>31</xdr:row>
      <xdr:rowOff>133350</xdr:rowOff>
    </xdr:to>
    <xdr:sp>
      <xdr:nvSpPr>
        <xdr:cNvPr id="8" name="Line 8"/>
        <xdr:cNvSpPr>
          <a:spLocks/>
        </xdr:cNvSpPr>
      </xdr:nvSpPr>
      <xdr:spPr>
        <a:xfrm flipH="1">
          <a:off x="1800225" y="5191125"/>
          <a:ext cx="1752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33</xdr:row>
      <xdr:rowOff>142875</xdr:rowOff>
    </xdr:from>
    <xdr:to>
      <xdr:col>8</xdr:col>
      <xdr:colOff>19050</xdr:colOff>
      <xdr:row>37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2543175" y="5838825"/>
          <a:ext cx="10096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0</xdr:row>
      <xdr:rowOff>76200</xdr:rowOff>
    </xdr:from>
    <xdr:to>
      <xdr:col>31</xdr:col>
      <xdr:colOff>0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6200"/>
          <a:ext cx="714375" cy="88582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114300</xdr:rowOff>
    </xdr:from>
    <xdr:to>
      <xdr:col>0</xdr:col>
      <xdr:colOff>733425</xdr:colOff>
      <xdr:row>21</xdr:row>
      <xdr:rowOff>47625</xdr:rowOff>
    </xdr:to>
    <xdr:pic>
      <xdr:nvPicPr>
        <xdr:cNvPr id="1" name="Picture 2" descr="war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099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9</xdr:row>
      <xdr:rowOff>142875</xdr:rowOff>
    </xdr:from>
    <xdr:to>
      <xdr:col>5</xdr:col>
      <xdr:colOff>228600</xdr:colOff>
      <xdr:row>15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1743075"/>
          <a:ext cx="196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B1:I39"/>
  <sheetViews>
    <sheetView showGridLines="0" showRowColHeaders="0" tabSelected="1" zoomScalePageLayoutView="0" workbookViewId="0" topLeftCell="A9">
      <selection activeCell="L29" sqref="L29"/>
    </sheetView>
  </sheetViews>
  <sheetFormatPr defaultColWidth="11.421875" defaultRowHeight="12.75"/>
  <cols>
    <col min="1" max="1" width="5.57421875" style="0" customWidth="1"/>
    <col min="9" max="9" width="6.8515625" style="0" customWidth="1"/>
  </cols>
  <sheetData>
    <row r="1" spans="2:9" ht="12.75">
      <c r="B1" s="199"/>
      <c r="C1" s="200"/>
      <c r="D1" s="253" t="s">
        <v>667</v>
      </c>
      <c r="E1" s="253"/>
      <c r="F1" s="253"/>
      <c r="G1" s="200"/>
      <c r="H1" s="200"/>
      <c r="I1" s="201"/>
    </row>
    <row r="2" spans="2:9" ht="12.75">
      <c r="B2" s="202"/>
      <c r="C2" s="203"/>
      <c r="D2" s="254"/>
      <c r="E2" s="254"/>
      <c r="F2" s="254"/>
      <c r="G2" s="203"/>
      <c r="H2" s="203"/>
      <c r="I2" s="204"/>
    </row>
    <row r="3" spans="2:9" ht="12.75">
      <c r="B3" s="202"/>
      <c r="C3" s="203"/>
      <c r="D3" s="203"/>
      <c r="E3" s="203"/>
      <c r="F3" s="203"/>
      <c r="G3" s="203"/>
      <c r="H3" s="203"/>
      <c r="I3" s="204"/>
    </row>
    <row r="4" spans="2:9" ht="12.75">
      <c r="B4" s="255" t="s">
        <v>670</v>
      </c>
      <c r="C4" s="256"/>
      <c r="D4" s="256"/>
      <c r="E4" s="256"/>
      <c r="F4" s="256"/>
      <c r="G4" s="256"/>
      <c r="H4" s="256"/>
      <c r="I4" s="257"/>
    </row>
    <row r="5" spans="2:9" ht="12.75">
      <c r="B5" s="255"/>
      <c r="C5" s="256"/>
      <c r="D5" s="256"/>
      <c r="E5" s="256"/>
      <c r="F5" s="256"/>
      <c r="G5" s="256"/>
      <c r="H5" s="256"/>
      <c r="I5" s="257"/>
    </row>
    <row r="6" spans="2:9" ht="12.75">
      <c r="B6" s="255"/>
      <c r="C6" s="256"/>
      <c r="D6" s="256"/>
      <c r="E6" s="256"/>
      <c r="F6" s="256"/>
      <c r="G6" s="256"/>
      <c r="H6" s="256"/>
      <c r="I6" s="257"/>
    </row>
    <row r="7" spans="2:9" ht="13.5" thickBot="1">
      <c r="B7" s="205"/>
      <c r="C7" s="206"/>
      <c r="D7" s="206"/>
      <c r="E7" s="206"/>
      <c r="F7" s="206"/>
      <c r="G7" s="206"/>
      <c r="H7" s="206"/>
      <c r="I7" s="207"/>
    </row>
    <row r="8" ht="25.5" customHeight="1"/>
    <row r="9" spans="2:9" ht="12.75">
      <c r="B9" s="258" t="s">
        <v>668</v>
      </c>
      <c r="C9" s="258"/>
      <c r="D9" s="258"/>
      <c r="E9" s="258"/>
      <c r="F9" s="258"/>
      <c r="G9" s="258"/>
      <c r="H9" s="258"/>
      <c r="I9" s="258"/>
    </row>
    <row r="10" spans="2:9" ht="12.75">
      <c r="B10" s="258"/>
      <c r="C10" s="258"/>
      <c r="D10" s="258"/>
      <c r="E10" s="258"/>
      <c r="F10" s="258"/>
      <c r="G10" s="258"/>
      <c r="H10" s="258"/>
      <c r="I10" s="258"/>
    </row>
    <row r="11" ht="3.75" customHeight="1"/>
    <row r="37" ht="25.5" customHeight="1"/>
    <row r="38" spans="2:9" ht="12.75">
      <c r="B38" s="258" t="s">
        <v>669</v>
      </c>
      <c r="C38" s="258"/>
      <c r="D38" s="258"/>
      <c r="E38" s="258"/>
      <c r="F38" s="258"/>
      <c r="G38" s="258"/>
      <c r="H38" s="258"/>
      <c r="I38" s="258"/>
    </row>
    <row r="39" spans="2:9" ht="12.75">
      <c r="B39" s="258"/>
      <c r="C39" s="258"/>
      <c r="D39" s="258"/>
      <c r="E39" s="258"/>
      <c r="F39" s="258"/>
      <c r="G39" s="258"/>
      <c r="H39" s="258"/>
      <c r="I39" s="258"/>
    </row>
    <row r="40" ht="4.5" customHeight="1"/>
  </sheetData>
  <sheetProtection/>
  <mergeCells count="4">
    <mergeCell ref="D1:F2"/>
    <mergeCell ref="B4:I6"/>
    <mergeCell ref="B9:I10"/>
    <mergeCell ref="B38:I39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2:M48"/>
  <sheetViews>
    <sheetView showGridLines="0" showRowColHeaders="0" zoomScalePageLayoutView="0" workbookViewId="0" topLeftCell="A1">
      <selection activeCell="H19" sqref="H19:K22"/>
    </sheetView>
  </sheetViews>
  <sheetFormatPr defaultColWidth="9.140625" defaultRowHeight="12.75"/>
  <cols>
    <col min="1" max="1" width="2.28125" style="0" customWidth="1"/>
    <col min="2" max="5" width="9.140625" style="0" customWidth="1"/>
    <col min="6" max="6" width="3.140625" style="0" customWidth="1"/>
    <col min="7" max="7" width="4.421875" style="0" customWidth="1"/>
    <col min="8" max="8" width="6.57421875" style="0" customWidth="1"/>
    <col min="9" max="9" width="4.28125" style="0" customWidth="1"/>
    <col min="10" max="10" width="5.28125" style="0" customWidth="1"/>
    <col min="11" max="11" width="12.57421875" style="0" customWidth="1"/>
    <col min="12" max="12" width="9.140625" style="0" customWidth="1"/>
    <col min="13" max="13" width="2.8515625" style="0" customWidth="1"/>
  </cols>
  <sheetData>
    <row r="1" ht="13.5" thickBot="1"/>
    <row r="2" spans="2:13" ht="23.25">
      <c r="B2" s="160"/>
      <c r="C2" s="161"/>
      <c r="D2" s="162" t="s">
        <v>653</v>
      </c>
      <c r="E2" s="163"/>
      <c r="F2" s="163"/>
      <c r="G2" s="163"/>
      <c r="H2" s="163"/>
      <c r="I2" s="163"/>
      <c r="J2" s="163"/>
      <c r="K2" s="161"/>
      <c r="L2" s="161"/>
      <c r="M2" s="164"/>
    </row>
    <row r="3" spans="2:13" ht="20.25" customHeight="1">
      <c r="B3" s="165" t="s">
        <v>654</v>
      </c>
      <c r="C3" s="166"/>
      <c r="D3" s="166"/>
      <c r="E3" s="166"/>
      <c r="F3" s="166"/>
      <c r="G3" s="166"/>
      <c r="H3" s="167"/>
      <c r="I3" s="167"/>
      <c r="J3" s="167"/>
      <c r="K3" s="167"/>
      <c r="L3" s="167"/>
      <c r="M3" s="168"/>
    </row>
    <row r="4" spans="2:13" ht="21" customHeight="1">
      <c r="B4" s="165" t="s">
        <v>655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8"/>
    </row>
    <row r="5" spans="2:13" ht="10.5" customHeight="1">
      <c r="B5" s="165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2:13" ht="15.75">
      <c r="B6" s="169" t="s">
        <v>661</v>
      </c>
      <c r="C6" s="170"/>
      <c r="D6" s="170"/>
      <c r="E6" s="170"/>
      <c r="F6" s="170"/>
      <c r="G6" s="170"/>
      <c r="H6" s="170"/>
      <c r="I6" s="170"/>
      <c r="J6" s="170"/>
      <c r="K6" s="167"/>
      <c r="L6" s="167"/>
      <c r="M6" s="168"/>
    </row>
    <row r="7" spans="2:13" ht="12.75">
      <c r="B7" s="171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8"/>
    </row>
    <row r="8" spans="2:13" ht="12.75">
      <c r="B8" s="171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8"/>
    </row>
    <row r="9" spans="2:13" ht="12.75" customHeight="1">
      <c r="B9" s="171"/>
      <c r="C9" s="167"/>
      <c r="D9" s="167"/>
      <c r="E9" s="167"/>
      <c r="F9" s="167"/>
      <c r="G9" s="260">
        <v>1</v>
      </c>
      <c r="H9" s="259" t="s">
        <v>656</v>
      </c>
      <c r="I9" s="259"/>
      <c r="J9" s="259"/>
      <c r="K9" s="259"/>
      <c r="L9" s="167"/>
      <c r="M9" s="168"/>
    </row>
    <row r="10" spans="2:13" ht="12.75">
      <c r="B10" s="171"/>
      <c r="C10" s="167"/>
      <c r="D10" s="167"/>
      <c r="E10" s="167"/>
      <c r="F10" s="167"/>
      <c r="G10" s="260"/>
      <c r="H10" s="259"/>
      <c r="I10" s="259"/>
      <c r="J10" s="259"/>
      <c r="K10" s="259"/>
      <c r="L10" s="167"/>
      <c r="M10" s="168"/>
    </row>
    <row r="11" spans="2:13" ht="12.75">
      <c r="B11" s="171"/>
      <c r="C11" s="167"/>
      <c r="D11" s="167"/>
      <c r="E11" s="167"/>
      <c r="F11" s="167"/>
      <c r="G11" s="167"/>
      <c r="H11" s="259"/>
      <c r="I11" s="259"/>
      <c r="J11" s="259"/>
      <c r="K11" s="259"/>
      <c r="L11" s="167"/>
      <c r="M11" s="168"/>
    </row>
    <row r="12" spans="2:13" ht="12.75">
      <c r="B12" s="171"/>
      <c r="C12" s="167"/>
      <c r="D12" s="167"/>
      <c r="E12" s="167"/>
      <c r="F12" s="167"/>
      <c r="G12" s="167"/>
      <c r="H12" s="172"/>
      <c r="I12" s="172"/>
      <c r="J12" s="172"/>
      <c r="K12" s="172"/>
      <c r="L12" s="167"/>
      <c r="M12" s="168"/>
    </row>
    <row r="13" spans="2:13" ht="12.75">
      <c r="B13" s="171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8"/>
    </row>
    <row r="14" spans="2:13" ht="12.75">
      <c r="B14" s="171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8"/>
    </row>
    <row r="15" spans="2:13" ht="12.75">
      <c r="B15" s="171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/>
    </row>
    <row r="16" spans="2:13" ht="12.75">
      <c r="B16" s="171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8"/>
    </row>
    <row r="17" spans="2:13" ht="12.75">
      <c r="B17" s="171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8"/>
    </row>
    <row r="18" spans="2:13" ht="12.75">
      <c r="B18" s="171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8"/>
    </row>
    <row r="19" spans="2:13" ht="12.75">
      <c r="B19" s="171"/>
      <c r="C19" s="167"/>
      <c r="D19" s="167"/>
      <c r="E19" s="167"/>
      <c r="F19" s="167"/>
      <c r="G19" s="260">
        <v>2</v>
      </c>
      <c r="H19" s="259" t="s">
        <v>662</v>
      </c>
      <c r="I19" s="259"/>
      <c r="J19" s="259"/>
      <c r="K19" s="259"/>
      <c r="L19" s="167"/>
      <c r="M19" s="168"/>
    </row>
    <row r="20" spans="2:13" ht="12.75">
      <c r="B20" s="171"/>
      <c r="C20" s="167"/>
      <c r="D20" s="167"/>
      <c r="E20" s="167"/>
      <c r="F20" s="167"/>
      <c r="G20" s="260"/>
      <c r="H20" s="259"/>
      <c r="I20" s="259"/>
      <c r="J20" s="259"/>
      <c r="K20" s="259"/>
      <c r="L20" s="167"/>
      <c r="M20" s="168"/>
    </row>
    <row r="21" spans="2:13" ht="12.75">
      <c r="B21" s="171"/>
      <c r="C21" s="167"/>
      <c r="D21" s="167"/>
      <c r="E21" s="167"/>
      <c r="F21" s="167"/>
      <c r="G21" s="167"/>
      <c r="H21" s="259"/>
      <c r="I21" s="259"/>
      <c r="J21" s="259"/>
      <c r="K21" s="259"/>
      <c r="L21" s="167"/>
      <c r="M21" s="168"/>
    </row>
    <row r="22" spans="2:13" ht="12.75">
      <c r="B22" s="171"/>
      <c r="C22" s="167"/>
      <c r="D22" s="167"/>
      <c r="E22" s="167"/>
      <c r="F22" s="167"/>
      <c r="G22" s="167"/>
      <c r="H22" s="259"/>
      <c r="I22" s="259"/>
      <c r="J22" s="259"/>
      <c r="K22" s="259"/>
      <c r="L22" s="167"/>
      <c r="M22" s="168"/>
    </row>
    <row r="23" spans="2:13" ht="12.75">
      <c r="B23" s="171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8"/>
    </row>
    <row r="24" spans="2:13" ht="12.75">
      <c r="B24" s="171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8"/>
    </row>
    <row r="25" spans="2:13" ht="12.75" customHeight="1">
      <c r="B25" s="171"/>
      <c r="C25" s="167"/>
      <c r="D25" s="167"/>
      <c r="E25" s="167"/>
      <c r="F25" s="167"/>
      <c r="G25" s="260">
        <v>3</v>
      </c>
      <c r="H25" s="259" t="s">
        <v>657</v>
      </c>
      <c r="I25" s="259"/>
      <c r="J25" s="259"/>
      <c r="K25" s="259"/>
      <c r="L25" s="167"/>
      <c r="M25" s="168"/>
    </row>
    <row r="26" spans="2:13" ht="12.75">
      <c r="B26" s="171"/>
      <c r="C26" s="167"/>
      <c r="D26" s="167"/>
      <c r="E26" s="167"/>
      <c r="F26" s="167"/>
      <c r="G26" s="260"/>
      <c r="H26" s="259"/>
      <c r="I26" s="259"/>
      <c r="J26" s="259"/>
      <c r="K26" s="259"/>
      <c r="L26" s="167"/>
      <c r="M26" s="168"/>
    </row>
    <row r="27" spans="2:13" ht="12.75">
      <c r="B27" s="171"/>
      <c r="C27" s="167"/>
      <c r="D27" s="167"/>
      <c r="E27" s="167"/>
      <c r="F27" s="167"/>
      <c r="G27" s="167"/>
      <c r="H27" s="172"/>
      <c r="I27" s="172"/>
      <c r="J27" s="172"/>
      <c r="K27" s="172"/>
      <c r="L27" s="167"/>
      <c r="M27" s="168"/>
    </row>
    <row r="28" spans="2:13" ht="12.75">
      <c r="B28" s="171"/>
      <c r="C28" s="167"/>
      <c r="D28" s="167"/>
      <c r="E28" s="167"/>
      <c r="F28" s="167"/>
      <c r="G28" s="167"/>
      <c r="H28" s="172"/>
      <c r="I28" s="172"/>
      <c r="J28" s="172"/>
      <c r="K28" s="172"/>
      <c r="L28" s="167"/>
      <c r="M28" s="168"/>
    </row>
    <row r="29" spans="2:13" ht="12.75">
      <c r="B29" s="171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8"/>
    </row>
    <row r="30" spans="2:13" ht="12.75" customHeight="1">
      <c r="B30" s="171"/>
      <c r="C30" s="167"/>
      <c r="D30" s="167"/>
      <c r="E30" s="167"/>
      <c r="F30" s="167"/>
      <c r="G30" s="167"/>
      <c r="H30" s="167"/>
      <c r="I30" s="260">
        <v>4</v>
      </c>
      <c r="J30" s="259" t="s">
        <v>658</v>
      </c>
      <c r="K30" s="259"/>
      <c r="L30" s="259"/>
      <c r="M30" s="168"/>
    </row>
    <row r="31" spans="2:13" ht="12.75">
      <c r="B31" s="171"/>
      <c r="C31" s="167"/>
      <c r="D31" s="167"/>
      <c r="E31" s="167"/>
      <c r="F31" s="167"/>
      <c r="G31" s="167"/>
      <c r="H31" s="167"/>
      <c r="I31" s="260"/>
      <c r="J31" s="259"/>
      <c r="K31" s="259"/>
      <c r="L31" s="259"/>
      <c r="M31" s="168"/>
    </row>
    <row r="32" spans="2:13" ht="12.75">
      <c r="B32" s="171"/>
      <c r="C32" s="167"/>
      <c r="D32" s="167"/>
      <c r="E32" s="167"/>
      <c r="F32" s="167"/>
      <c r="G32" s="167"/>
      <c r="H32" s="167"/>
      <c r="I32" s="167"/>
      <c r="J32" s="172"/>
      <c r="K32" s="172"/>
      <c r="L32" s="172"/>
      <c r="M32" s="168"/>
    </row>
    <row r="33" spans="2:13" ht="12.75">
      <c r="B33" s="171"/>
      <c r="C33" s="167"/>
      <c r="D33" s="167"/>
      <c r="E33" s="167"/>
      <c r="F33" s="167"/>
      <c r="G33" s="167"/>
      <c r="H33" s="167"/>
      <c r="I33" s="167"/>
      <c r="J33" s="172"/>
      <c r="K33" s="172"/>
      <c r="L33" s="172"/>
      <c r="M33" s="168"/>
    </row>
    <row r="34" spans="2:13" ht="12.75">
      <c r="B34" s="171"/>
      <c r="C34" s="167"/>
      <c r="D34" s="167"/>
      <c r="E34" s="167"/>
      <c r="F34" s="167"/>
      <c r="G34" s="167"/>
      <c r="H34" s="167"/>
      <c r="I34" s="260">
        <v>5</v>
      </c>
      <c r="J34" s="259" t="s">
        <v>659</v>
      </c>
      <c r="K34" s="259"/>
      <c r="L34" s="259"/>
      <c r="M34" s="168"/>
    </row>
    <row r="35" spans="2:13" ht="12.75">
      <c r="B35" s="171"/>
      <c r="C35" s="167"/>
      <c r="D35" s="167"/>
      <c r="E35" s="167"/>
      <c r="F35" s="167"/>
      <c r="G35" s="167"/>
      <c r="H35" s="167"/>
      <c r="I35" s="260"/>
      <c r="J35" s="259"/>
      <c r="K35" s="259"/>
      <c r="L35" s="259"/>
      <c r="M35" s="168"/>
    </row>
    <row r="36" spans="2:13" ht="12.75">
      <c r="B36" s="171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8"/>
    </row>
    <row r="37" spans="2:13" ht="12.75">
      <c r="B37" s="171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8"/>
    </row>
    <row r="38" spans="2:13" ht="12.75">
      <c r="B38" s="171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8"/>
    </row>
    <row r="39" spans="2:13" ht="12.75">
      <c r="B39" s="171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8"/>
    </row>
    <row r="40" spans="2:13" ht="12.75">
      <c r="B40" s="171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8"/>
    </row>
    <row r="41" spans="2:13" ht="12.75">
      <c r="B41" s="171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8"/>
    </row>
    <row r="42" spans="2:13" ht="12.75">
      <c r="B42" s="171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8"/>
    </row>
    <row r="43" spans="2:13" ht="12.75" customHeight="1">
      <c r="B43" s="171"/>
      <c r="C43" s="167"/>
      <c r="D43" s="167"/>
      <c r="E43" s="167"/>
      <c r="F43" s="259" t="s">
        <v>663</v>
      </c>
      <c r="G43" s="259"/>
      <c r="H43" s="259"/>
      <c r="I43" s="259"/>
      <c r="J43" s="259"/>
      <c r="K43" s="167"/>
      <c r="L43" s="167"/>
      <c r="M43" s="168"/>
    </row>
    <row r="44" spans="2:13" ht="12.75">
      <c r="B44" s="171"/>
      <c r="C44" s="167"/>
      <c r="D44" s="167"/>
      <c r="E44" s="167"/>
      <c r="F44" s="259"/>
      <c r="G44" s="259"/>
      <c r="H44" s="259"/>
      <c r="I44" s="259"/>
      <c r="J44" s="259"/>
      <c r="K44" s="167"/>
      <c r="L44" s="167"/>
      <c r="M44" s="168"/>
    </row>
    <row r="45" spans="2:13" ht="12.75">
      <c r="B45" s="171"/>
      <c r="C45" s="167"/>
      <c r="D45" s="167"/>
      <c r="E45" s="167"/>
      <c r="F45" s="259"/>
      <c r="G45" s="259"/>
      <c r="H45" s="259"/>
      <c r="I45" s="259"/>
      <c r="J45" s="259"/>
      <c r="K45" s="167"/>
      <c r="L45" s="167"/>
      <c r="M45" s="168"/>
    </row>
    <row r="46" spans="2:13" ht="12.75">
      <c r="B46" s="171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8"/>
    </row>
    <row r="47" spans="2:13" ht="12.75">
      <c r="B47" s="171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8"/>
    </row>
    <row r="48" spans="2:13" ht="13.5" thickBot="1"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5"/>
    </row>
  </sheetData>
  <sheetProtection/>
  <mergeCells count="11">
    <mergeCell ref="J30:L31"/>
    <mergeCell ref="J34:L35"/>
    <mergeCell ref="F43:J45"/>
    <mergeCell ref="I34:I35"/>
    <mergeCell ref="G9:G10"/>
    <mergeCell ref="G19:G20"/>
    <mergeCell ref="G25:G26"/>
    <mergeCell ref="I30:I31"/>
    <mergeCell ref="H9:K11"/>
    <mergeCell ref="H19:K22"/>
    <mergeCell ref="H25:K2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CT434"/>
  <sheetViews>
    <sheetView showGridLines="0" showRowColHeaders="0" zoomScaleSheetLayoutView="100" zoomScalePageLayoutView="0" workbookViewId="0" topLeftCell="X1">
      <selection activeCell="BJ107" sqref="BJ107"/>
    </sheetView>
  </sheetViews>
  <sheetFormatPr defaultColWidth="11.421875" defaultRowHeight="12.75"/>
  <cols>
    <col min="1" max="2" width="11.421875" style="0" hidden="1" customWidth="1"/>
    <col min="3" max="3" width="25.140625" style="0" hidden="1" customWidth="1"/>
    <col min="4" max="5" width="11.421875" style="0" hidden="1" customWidth="1"/>
    <col min="6" max="6" width="12.28125" style="0" hidden="1" customWidth="1"/>
    <col min="7" max="7" width="11.421875" style="0" hidden="1" customWidth="1"/>
    <col min="8" max="8" width="14.57421875" style="0" hidden="1" customWidth="1"/>
    <col min="9" max="9" width="12.28125" style="0" hidden="1" customWidth="1"/>
    <col min="10" max="10" width="15.28125" style="0" hidden="1" customWidth="1"/>
    <col min="11" max="11" width="17.28125" style="0" hidden="1" customWidth="1"/>
    <col min="12" max="12" width="13.7109375" style="0" hidden="1" customWidth="1"/>
    <col min="13" max="13" width="14.8515625" style="0" hidden="1" customWidth="1"/>
    <col min="14" max="22" width="11.421875" style="0" hidden="1" customWidth="1"/>
    <col min="23" max="23" width="3.8515625" style="0" hidden="1" customWidth="1"/>
    <col min="24" max="24" width="2.8515625" style="0" customWidth="1"/>
    <col min="25" max="25" width="2.00390625" style="0" customWidth="1"/>
    <col min="26" max="26" width="2.140625" style="0" customWidth="1"/>
    <col min="27" max="37" width="1.8515625" style="0" customWidth="1"/>
    <col min="38" max="38" width="2.140625" style="0" customWidth="1"/>
    <col min="39" max="39" width="1.8515625" style="0" customWidth="1"/>
    <col min="40" max="40" width="2.57421875" style="0" customWidth="1"/>
    <col min="41" max="41" width="2.28125" style="0" customWidth="1"/>
    <col min="42" max="42" width="1.8515625" style="0" customWidth="1"/>
    <col min="43" max="43" width="4.28125" style="0" customWidth="1"/>
    <col min="44" max="44" width="4.140625" style="0" customWidth="1"/>
    <col min="45" max="51" width="2.28125" style="0" customWidth="1"/>
    <col min="52" max="52" width="3.28125" style="0" customWidth="1"/>
    <col min="53" max="53" width="0.9921875" style="0" customWidth="1"/>
    <col min="54" max="56" width="2.28125" style="0" customWidth="1"/>
    <col min="57" max="58" width="1.8515625" style="0" customWidth="1"/>
    <col min="59" max="59" width="1.7109375" style="0" customWidth="1"/>
    <col min="60" max="60" width="1.421875" style="0" customWidth="1"/>
    <col min="61" max="61" width="3.421875" style="0" customWidth="1"/>
    <col min="62" max="63" width="4.28125" style="0" customWidth="1"/>
    <col min="64" max="64" width="4.7109375" style="0" customWidth="1"/>
    <col min="65" max="72" width="3.28125" style="0" customWidth="1"/>
    <col min="73" max="73" width="4.00390625" style="0" customWidth="1"/>
    <col min="74" max="74" width="3.28125" style="0" customWidth="1"/>
    <col min="75" max="75" width="4.28125" style="0" customWidth="1"/>
    <col min="76" max="76" width="3.28125" style="0" customWidth="1"/>
    <col min="77" max="83" width="2.28125" style="0" customWidth="1"/>
    <col min="84" max="84" width="3.8515625" style="0" customWidth="1"/>
    <col min="85" max="86" width="4.28125" style="0" customWidth="1"/>
    <col min="87" max="87" width="5.00390625" style="0" customWidth="1"/>
    <col min="88" max="88" width="3.421875" style="0" customWidth="1"/>
  </cols>
  <sheetData>
    <row r="1" spans="24:39" ht="12.75"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3"/>
      <c r="AJ1" s="8"/>
      <c r="AK1" s="3"/>
      <c r="AL1" s="3"/>
      <c r="AM1" s="3"/>
    </row>
    <row r="2" spans="24:67" ht="11.25" customHeight="1"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3"/>
      <c r="AJ2" s="3"/>
      <c r="AK2" s="3"/>
      <c r="AL2" s="3"/>
      <c r="AM2" s="3"/>
      <c r="AR2" s="63"/>
      <c r="AS2" s="73"/>
      <c r="BM2" s="40"/>
      <c r="BO2" s="39"/>
    </row>
    <row r="3" spans="24:88" ht="21" customHeight="1"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265" t="s">
        <v>78</v>
      </c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6">
        <v>2019</v>
      </c>
      <c r="BR3" s="266"/>
      <c r="BS3" s="266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</row>
    <row r="4" spans="24:88" ht="7.5" customHeight="1"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13"/>
      <c r="AJ4" s="13"/>
      <c r="AK4" s="13"/>
      <c r="AL4" s="13"/>
      <c r="AM4" s="13"/>
      <c r="AN4" s="13"/>
      <c r="AO4" s="13"/>
      <c r="AP4" s="13"/>
      <c r="AQ4" s="13"/>
      <c r="AR4" s="74"/>
      <c r="AS4" s="13"/>
      <c r="AT4" s="13"/>
      <c r="AU4" s="81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</row>
    <row r="5" spans="24:88" ht="6" customHeight="1"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34"/>
      <c r="AJ5" s="35"/>
      <c r="AK5" s="35"/>
      <c r="AL5" s="35"/>
      <c r="AM5" s="35"/>
      <c r="AN5" s="35"/>
      <c r="AO5" s="35"/>
      <c r="AP5" s="35"/>
      <c r="AQ5" s="35"/>
      <c r="AR5" s="75"/>
      <c r="AS5" s="35"/>
      <c r="AT5" s="35"/>
      <c r="AU5" s="80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</row>
    <row r="6" spans="24:88" ht="8.25" customHeight="1"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34"/>
      <c r="AJ6" s="35"/>
      <c r="AK6" s="35"/>
      <c r="AL6" s="35"/>
      <c r="AM6" s="35"/>
      <c r="AN6" s="35"/>
      <c r="AO6" s="35"/>
      <c r="AP6" s="35"/>
      <c r="AQ6" s="131">
        <f>I156</f>
      </c>
      <c r="AR6" s="76"/>
      <c r="AS6" s="35"/>
      <c r="AT6" s="35"/>
      <c r="AU6" s="35"/>
      <c r="AW6" s="37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267" t="s">
        <v>70</v>
      </c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18"/>
    </row>
    <row r="7" spans="24:88" ht="9.75" customHeight="1"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34"/>
      <c r="AJ7" s="35"/>
      <c r="AK7" s="35"/>
      <c r="AL7" s="35"/>
      <c r="AM7" s="35"/>
      <c r="AN7" s="35"/>
      <c r="AO7" s="35"/>
      <c r="AP7" s="35"/>
      <c r="AQ7" s="131">
        <f>F247</f>
      </c>
      <c r="AR7" s="77"/>
      <c r="AS7" s="35"/>
      <c r="AT7" s="35"/>
      <c r="AU7" s="78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18"/>
    </row>
    <row r="8" spans="24:88" ht="18.75" customHeight="1" thickBot="1">
      <c r="X8" s="268" t="s">
        <v>6</v>
      </c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159">
        <f>F246</f>
      </c>
      <c r="AJ8" s="36"/>
      <c r="AK8" s="36"/>
      <c r="AL8" s="36"/>
      <c r="AM8" s="36"/>
      <c r="AN8" s="31"/>
      <c r="AO8" s="31"/>
      <c r="AP8" s="31"/>
      <c r="AQ8" s="158"/>
      <c r="AR8" s="38"/>
      <c r="AS8" s="31"/>
      <c r="AT8" s="31"/>
      <c r="AU8" s="79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269" t="s">
        <v>52</v>
      </c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</row>
    <row r="9" spans="24:88" ht="10.5" customHeight="1">
      <c r="X9" s="273" t="s">
        <v>79</v>
      </c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5"/>
      <c r="AM9" s="302" t="s">
        <v>11</v>
      </c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4"/>
      <c r="BK9" s="304"/>
      <c r="BL9" s="305"/>
      <c r="BM9" s="273" t="s">
        <v>17</v>
      </c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7" t="s">
        <v>16</v>
      </c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8"/>
    </row>
    <row r="10" spans="24:88" ht="9" customHeight="1">
      <c r="X10" s="296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8"/>
      <c r="AM10" s="306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8"/>
      <c r="BK10" s="308"/>
      <c r="BL10" s="309"/>
      <c r="BM10" s="275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5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9"/>
    </row>
    <row r="11" spans="24:88" ht="18" customHeight="1" thickBot="1">
      <c r="X11" s="299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1"/>
      <c r="AM11" s="280" t="s">
        <v>8</v>
      </c>
      <c r="AN11" s="281"/>
      <c r="AO11" s="281"/>
      <c r="AP11" s="281"/>
      <c r="AQ11" s="281"/>
      <c r="AR11" s="282"/>
      <c r="AS11" s="283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5"/>
      <c r="BJ11" s="286" t="s">
        <v>56</v>
      </c>
      <c r="BK11" s="287"/>
      <c r="BL11" s="60"/>
      <c r="BM11" s="288" t="s">
        <v>4</v>
      </c>
      <c r="BN11" s="289"/>
      <c r="BO11" s="290"/>
      <c r="BP11" s="291"/>
      <c r="BQ11" s="291"/>
      <c r="BR11" s="292"/>
      <c r="BS11" s="293" t="s">
        <v>5</v>
      </c>
      <c r="BT11" s="289"/>
      <c r="BU11" s="325"/>
      <c r="BV11" s="326"/>
      <c r="BW11" s="326"/>
      <c r="BX11" s="327"/>
      <c r="BY11" s="324" t="s">
        <v>2</v>
      </c>
      <c r="BZ11" s="286"/>
      <c r="CA11" s="286"/>
      <c r="CB11" s="261"/>
      <c r="CC11" s="262"/>
      <c r="CD11" s="262"/>
      <c r="CE11" s="262"/>
      <c r="CF11" s="262"/>
      <c r="CG11" s="262"/>
      <c r="CH11" s="262"/>
      <c r="CI11" s="262"/>
      <c r="CJ11" s="263"/>
    </row>
    <row r="12" spans="24:88" ht="15" customHeight="1">
      <c r="X12" s="318" t="s">
        <v>7</v>
      </c>
      <c r="Y12" s="319"/>
      <c r="Z12" s="320"/>
      <c r="AA12" s="313">
        <v>0</v>
      </c>
      <c r="AB12" s="271"/>
      <c r="AC12" s="272">
        <v>7</v>
      </c>
      <c r="AD12" s="271"/>
      <c r="AE12" s="272">
        <v>0</v>
      </c>
      <c r="AF12" s="272"/>
      <c r="AG12" s="270">
        <v>1</v>
      </c>
      <c r="AH12" s="271"/>
      <c r="AI12" s="272">
        <v>0</v>
      </c>
      <c r="AJ12" s="272"/>
      <c r="AK12" s="270">
        <v>1</v>
      </c>
      <c r="AL12" s="272"/>
      <c r="AM12" s="386" t="s">
        <v>9</v>
      </c>
      <c r="AN12" s="387"/>
      <c r="AO12" s="387"/>
      <c r="AP12" s="387"/>
      <c r="AQ12" s="387"/>
      <c r="AR12" s="388"/>
      <c r="AS12" s="70"/>
      <c r="AT12" s="71"/>
      <c r="AU12" s="72"/>
      <c r="AV12" s="71"/>
      <c r="AW12" s="72"/>
      <c r="AX12" s="71"/>
      <c r="AY12" s="72"/>
      <c r="AZ12" s="310" t="s">
        <v>27</v>
      </c>
      <c r="BA12" s="311"/>
      <c r="BB12" s="311"/>
      <c r="BC12" s="311"/>
      <c r="BD12" s="311"/>
      <c r="BE12" s="312"/>
      <c r="BF12" s="313"/>
      <c r="BG12" s="314"/>
      <c r="BH12" s="315"/>
      <c r="BI12" s="310" t="s">
        <v>55</v>
      </c>
      <c r="BJ12" s="316"/>
      <c r="BK12" s="317"/>
      <c r="BL12" s="208"/>
      <c r="BM12" s="273" t="s">
        <v>49</v>
      </c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4" t="s">
        <v>3</v>
      </c>
      <c r="BZ12" s="286"/>
      <c r="CA12" s="286"/>
      <c r="CB12" s="261"/>
      <c r="CC12" s="262"/>
      <c r="CD12" s="262"/>
      <c r="CE12" s="262"/>
      <c r="CF12" s="262"/>
      <c r="CG12" s="262"/>
      <c r="CH12" s="262"/>
      <c r="CI12" s="262"/>
      <c r="CJ12" s="263"/>
    </row>
    <row r="13" spans="24:88" ht="9" customHeight="1">
      <c r="X13" s="328" t="s">
        <v>58</v>
      </c>
      <c r="Y13" s="329"/>
      <c r="Z13" s="330"/>
      <c r="AA13" s="338" t="str">
        <f>C133</f>
        <v>DRE DEL CALLAO</v>
      </c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40"/>
      <c r="AM13" s="328" t="s">
        <v>19</v>
      </c>
      <c r="AN13" s="347"/>
      <c r="AO13" s="347"/>
      <c r="AP13" s="347"/>
      <c r="AQ13" s="347"/>
      <c r="AR13" s="330"/>
      <c r="AS13" s="348"/>
      <c r="AT13" s="349"/>
      <c r="AU13" s="349"/>
      <c r="AV13" s="349"/>
      <c r="AW13" s="349"/>
      <c r="AX13" s="349"/>
      <c r="AY13" s="349"/>
      <c r="AZ13" s="350"/>
      <c r="BA13" s="354" t="s">
        <v>40</v>
      </c>
      <c r="BB13" s="355"/>
      <c r="BC13" s="355"/>
      <c r="BD13" s="356"/>
      <c r="BE13" s="359"/>
      <c r="BF13" s="360"/>
      <c r="BG13" s="360"/>
      <c r="BH13" s="361"/>
      <c r="BI13" s="354"/>
      <c r="BJ13" s="375"/>
      <c r="BK13" s="375"/>
      <c r="BL13" s="376"/>
      <c r="BM13" s="322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4" t="s">
        <v>1</v>
      </c>
      <c r="BZ13" s="286"/>
      <c r="CA13" s="286"/>
      <c r="CB13" s="380"/>
      <c r="CC13" s="381"/>
      <c r="CD13" s="381"/>
      <c r="CE13" s="381"/>
      <c r="CF13" s="381"/>
      <c r="CG13" s="381"/>
      <c r="CH13" s="381"/>
      <c r="CI13" s="381"/>
      <c r="CJ13" s="382"/>
    </row>
    <row r="14" spans="24:88" ht="7.5" customHeight="1">
      <c r="X14" s="331"/>
      <c r="Y14" s="332"/>
      <c r="Z14" s="333"/>
      <c r="AA14" s="341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3"/>
      <c r="AM14" s="318" t="s">
        <v>18</v>
      </c>
      <c r="AN14" s="276"/>
      <c r="AO14" s="276"/>
      <c r="AP14" s="276"/>
      <c r="AQ14" s="276"/>
      <c r="AR14" s="358"/>
      <c r="AS14" s="351"/>
      <c r="AT14" s="352"/>
      <c r="AU14" s="352"/>
      <c r="AV14" s="352"/>
      <c r="AW14" s="352"/>
      <c r="AX14" s="352"/>
      <c r="AY14" s="352"/>
      <c r="AZ14" s="353"/>
      <c r="BA14" s="357"/>
      <c r="BB14" s="276"/>
      <c r="BC14" s="276"/>
      <c r="BD14" s="358"/>
      <c r="BE14" s="362"/>
      <c r="BF14" s="363"/>
      <c r="BG14" s="363"/>
      <c r="BH14" s="364"/>
      <c r="BI14" s="377"/>
      <c r="BJ14" s="378"/>
      <c r="BK14" s="378"/>
      <c r="BL14" s="379"/>
      <c r="BM14" s="391" t="s">
        <v>20</v>
      </c>
      <c r="BN14" s="365" t="s">
        <v>689</v>
      </c>
      <c r="BO14" s="365" t="s">
        <v>690</v>
      </c>
      <c r="BP14" s="365" t="s">
        <v>29</v>
      </c>
      <c r="BQ14" s="365" t="s">
        <v>30</v>
      </c>
      <c r="BR14" s="365" t="s">
        <v>691</v>
      </c>
      <c r="BS14" s="365" t="s">
        <v>765</v>
      </c>
      <c r="BT14" s="365" t="s">
        <v>32</v>
      </c>
      <c r="BU14" s="365" t="s">
        <v>33</v>
      </c>
      <c r="BV14" s="365" t="s">
        <v>692</v>
      </c>
      <c r="BW14" s="365" t="s">
        <v>34</v>
      </c>
      <c r="BX14" s="365" t="s">
        <v>693</v>
      </c>
      <c r="BY14" s="324"/>
      <c r="BZ14" s="286"/>
      <c r="CA14" s="286"/>
      <c r="CB14" s="383"/>
      <c r="CC14" s="384"/>
      <c r="CD14" s="384"/>
      <c r="CE14" s="384"/>
      <c r="CF14" s="384"/>
      <c r="CG14" s="384"/>
      <c r="CH14" s="384"/>
      <c r="CI14" s="384"/>
      <c r="CJ14" s="385"/>
    </row>
    <row r="15" spans="24:88" ht="15.75" customHeight="1">
      <c r="X15" s="334"/>
      <c r="Y15" s="332"/>
      <c r="Z15" s="333"/>
      <c r="AA15" s="341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3"/>
      <c r="AM15" s="386" t="s">
        <v>88</v>
      </c>
      <c r="AN15" s="387"/>
      <c r="AO15" s="387"/>
      <c r="AP15" s="387"/>
      <c r="AQ15" s="387"/>
      <c r="AR15" s="388"/>
      <c r="AS15" s="313"/>
      <c r="AT15" s="404"/>
      <c r="AU15" s="405" t="s">
        <v>59</v>
      </c>
      <c r="AV15" s="406"/>
      <c r="AW15" s="406"/>
      <c r="AX15" s="406"/>
      <c r="AY15" s="407"/>
      <c r="AZ15" s="62"/>
      <c r="BA15" s="368" t="s">
        <v>54</v>
      </c>
      <c r="BB15" s="369"/>
      <c r="BC15" s="369"/>
      <c r="BD15" s="369"/>
      <c r="BE15" s="369"/>
      <c r="BF15" s="313"/>
      <c r="BG15" s="314"/>
      <c r="BH15" s="315"/>
      <c r="BI15" s="310" t="s">
        <v>61</v>
      </c>
      <c r="BJ15" s="316"/>
      <c r="BK15" s="317"/>
      <c r="BL15" s="61"/>
      <c r="BM15" s="392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86" t="s">
        <v>10</v>
      </c>
      <c r="BZ15" s="389"/>
      <c r="CA15" s="389"/>
      <c r="CB15" s="389"/>
      <c r="CC15" s="389"/>
      <c r="CD15" s="389"/>
      <c r="CE15" s="389"/>
      <c r="CF15" s="389"/>
      <c r="CG15" s="389"/>
      <c r="CH15" s="389"/>
      <c r="CI15" s="389"/>
      <c r="CJ15" s="390"/>
    </row>
    <row r="16" spans="24:88" ht="15.75" customHeight="1" thickBot="1">
      <c r="X16" s="335"/>
      <c r="Y16" s="336"/>
      <c r="Z16" s="337"/>
      <c r="AA16" s="344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6"/>
      <c r="AM16" s="370" t="s">
        <v>57</v>
      </c>
      <c r="AN16" s="371"/>
      <c r="AO16" s="371"/>
      <c r="AP16" s="371"/>
      <c r="AQ16" s="371"/>
      <c r="AR16" s="372"/>
      <c r="AS16" s="373"/>
      <c r="AT16" s="374"/>
      <c r="AU16" s="293" t="s">
        <v>80</v>
      </c>
      <c r="AV16" s="394"/>
      <c r="AW16" s="394"/>
      <c r="AX16" s="394"/>
      <c r="AY16" s="394"/>
      <c r="AZ16" s="394"/>
      <c r="BA16" s="394"/>
      <c r="BB16" s="394"/>
      <c r="BC16" s="394"/>
      <c r="BD16" s="394"/>
      <c r="BE16" s="289"/>
      <c r="BF16" s="395"/>
      <c r="BG16" s="396"/>
      <c r="BH16" s="396"/>
      <c r="BI16" s="396"/>
      <c r="BJ16" s="396"/>
      <c r="BK16" s="396"/>
      <c r="BL16" s="397"/>
      <c r="BM16" s="392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98"/>
      <c r="BZ16" s="399"/>
      <c r="CA16" s="399"/>
      <c r="CB16" s="399"/>
      <c r="CC16" s="399"/>
      <c r="CD16" s="399"/>
      <c r="CE16" s="399"/>
      <c r="CF16" s="399"/>
      <c r="CG16" s="399"/>
      <c r="CH16" s="399"/>
      <c r="CI16" s="399"/>
      <c r="CJ16" s="400"/>
    </row>
    <row r="17" spans="24:88" ht="18" customHeight="1" thickBot="1">
      <c r="X17" s="408" t="s">
        <v>0</v>
      </c>
      <c r="Y17" s="410" t="s">
        <v>12</v>
      </c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5" t="s">
        <v>14</v>
      </c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8"/>
      <c r="BJ17" s="421" t="s">
        <v>25</v>
      </c>
      <c r="BK17" s="422"/>
      <c r="BL17" s="423"/>
      <c r="BM17" s="392"/>
      <c r="BN17" s="366"/>
      <c r="BO17" s="366"/>
      <c r="BP17" s="366"/>
      <c r="BQ17" s="366"/>
      <c r="BR17" s="366"/>
      <c r="BS17" s="366"/>
      <c r="BT17" s="366"/>
      <c r="BU17" s="366"/>
      <c r="BV17" s="366"/>
      <c r="BW17" s="366"/>
      <c r="BX17" s="366"/>
      <c r="BY17" s="401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3"/>
    </row>
    <row r="18" spans="24:88" ht="18" customHeight="1">
      <c r="X18" s="408"/>
      <c r="Y18" s="412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6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417"/>
      <c r="BJ18" s="424"/>
      <c r="BK18" s="308"/>
      <c r="BL18" s="309"/>
      <c r="BM18" s="392"/>
      <c r="BN18" s="366"/>
      <c r="BO18" s="366"/>
      <c r="BP18" s="366"/>
      <c r="BQ18" s="366"/>
      <c r="BR18" s="366"/>
      <c r="BS18" s="366"/>
      <c r="BT18" s="366"/>
      <c r="BU18" s="366"/>
      <c r="BV18" s="366"/>
      <c r="BW18" s="366"/>
      <c r="BX18" s="366"/>
      <c r="BY18" s="425" t="s">
        <v>671</v>
      </c>
      <c r="BZ18" s="426"/>
      <c r="CA18" s="426"/>
      <c r="CB18" s="426"/>
      <c r="CC18" s="426"/>
      <c r="CD18" s="426"/>
      <c r="CE18" s="426"/>
      <c r="CF18" s="426"/>
      <c r="CG18" s="426"/>
      <c r="CH18" s="426"/>
      <c r="CI18" s="426"/>
      <c r="CJ18" s="427"/>
    </row>
    <row r="19" spans="24:88" ht="18" customHeight="1">
      <c r="X19" s="408"/>
      <c r="Y19" s="412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6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417"/>
      <c r="BJ19" s="431" t="s">
        <v>22</v>
      </c>
      <c r="BK19" s="433" t="s">
        <v>26</v>
      </c>
      <c r="BL19" s="435" t="s">
        <v>24</v>
      </c>
      <c r="BM19" s="392"/>
      <c r="BN19" s="366"/>
      <c r="BO19" s="366"/>
      <c r="BP19" s="366"/>
      <c r="BQ19" s="366"/>
      <c r="BR19" s="366"/>
      <c r="BS19" s="366"/>
      <c r="BT19" s="366"/>
      <c r="BU19" s="366"/>
      <c r="BV19" s="366"/>
      <c r="BW19" s="366"/>
      <c r="BX19" s="366"/>
      <c r="BY19" s="428"/>
      <c r="BZ19" s="429"/>
      <c r="CA19" s="429"/>
      <c r="CB19" s="429"/>
      <c r="CC19" s="429"/>
      <c r="CD19" s="429"/>
      <c r="CE19" s="429"/>
      <c r="CF19" s="429"/>
      <c r="CG19" s="429"/>
      <c r="CH19" s="429"/>
      <c r="CI19" s="429"/>
      <c r="CJ19" s="430"/>
    </row>
    <row r="20" spans="24:88" ht="13.5" customHeight="1">
      <c r="X20" s="408"/>
      <c r="Y20" s="412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6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417"/>
      <c r="BJ20" s="424"/>
      <c r="BK20" s="308"/>
      <c r="BL20" s="309"/>
      <c r="BM20" s="392"/>
      <c r="BN20" s="366"/>
      <c r="BO20" s="366"/>
      <c r="BP20" s="366"/>
      <c r="BQ20" s="366"/>
      <c r="BR20" s="366"/>
      <c r="BS20" s="366"/>
      <c r="BT20" s="366"/>
      <c r="BU20" s="366"/>
      <c r="BV20" s="366"/>
      <c r="BW20" s="366"/>
      <c r="BX20" s="366"/>
      <c r="BY20" s="437" t="s">
        <v>9</v>
      </c>
      <c r="BZ20" s="438"/>
      <c r="CA20" s="438"/>
      <c r="CB20" s="438"/>
      <c r="CC20" s="438"/>
      <c r="CD20" s="438"/>
      <c r="CE20" s="438"/>
      <c r="CF20" s="438" t="s">
        <v>8</v>
      </c>
      <c r="CG20" s="438"/>
      <c r="CH20" s="438"/>
      <c r="CI20" s="438"/>
      <c r="CJ20" s="441"/>
    </row>
    <row r="21" spans="24:88" ht="12" customHeight="1" thickBot="1">
      <c r="X21" s="409"/>
      <c r="Y21" s="413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8"/>
      <c r="AN21" s="419"/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19"/>
      <c r="BI21" s="420"/>
      <c r="BJ21" s="432"/>
      <c r="BK21" s="434"/>
      <c r="BL21" s="436"/>
      <c r="BM21" s="393"/>
      <c r="BN21" s="367"/>
      <c r="BO21" s="367"/>
      <c r="BP21" s="367"/>
      <c r="BQ21" s="367"/>
      <c r="BR21" s="367"/>
      <c r="BS21" s="367"/>
      <c r="BT21" s="367"/>
      <c r="BU21" s="367"/>
      <c r="BV21" s="367"/>
      <c r="BW21" s="367"/>
      <c r="BX21" s="367"/>
      <c r="BY21" s="439"/>
      <c r="BZ21" s="440"/>
      <c r="CA21" s="440"/>
      <c r="CB21" s="440"/>
      <c r="CC21" s="440"/>
      <c r="CD21" s="440"/>
      <c r="CE21" s="440"/>
      <c r="CF21" s="440"/>
      <c r="CG21" s="440"/>
      <c r="CH21" s="440"/>
      <c r="CI21" s="440"/>
      <c r="CJ21" s="442"/>
    </row>
    <row r="22" spans="24:65" ht="4.5" customHeight="1" thickBot="1">
      <c r="X22" s="4"/>
      <c r="Y22" s="5"/>
      <c r="Z22" s="5"/>
      <c r="AA22" s="5"/>
      <c r="AB22" s="5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3"/>
      <c r="BJ22" s="2"/>
      <c r="BK22" s="2"/>
      <c r="BL22" s="2"/>
      <c r="BM22" s="2"/>
    </row>
    <row r="23" spans="24:89" ht="15" customHeight="1">
      <c r="X23" s="176">
        <v>1</v>
      </c>
      <c r="Y23" s="179"/>
      <c r="Z23" s="180"/>
      <c r="AA23" s="180"/>
      <c r="AB23" s="180"/>
      <c r="AC23" s="180"/>
      <c r="AD23" s="180"/>
      <c r="AE23" s="181"/>
      <c r="AF23" s="181"/>
      <c r="AG23" s="181"/>
      <c r="AH23" s="181"/>
      <c r="AI23" s="181"/>
      <c r="AJ23" s="181"/>
      <c r="AK23" s="181"/>
      <c r="AL23" s="221"/>
      <c r="AM23" s="223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9"/>
      <c r="BJ23" s="188"/>
      <c r="BK23" s="191"/>
      <c r="BL23" s="232"/>
      <c r="BM23" s="54"/>
      <c r="BN23" s="55"/>
      <c r="BO23" s="55"/>
      <c r="BP23" s="43"/>
      <c r="BQ23" s="43"/>
      <c r="BR23" s="43"/>
      <c r="BS23" s="43"/>
      <c r="BT23" s="43"/>
      <c r="BU23" s="43"/>
      <c r="BV23" s="43"/>
      <c r="BW23" s="43"/>
      <c r="BX23" s="238"/>
      <c r="BY23" s="42"/>
      <c r="BZ23" s="43"/>
      <c r="CA23" s="43"/>
      <c r="CB23" s="43"/>
      <c r="CC23" s="43"/>
      <c r="CD23" s="43"/>
      <c r="CE23" s="238"/>
      <c r="CF23" s="443"/>
      <c r="CG23" s="443"/>
      <c r="CH23" s="443"/>
      <c r="CI23" s="443"/>
      <c r="CJ23" s="444"/>
      <c r="CK23" s="198"/>
    </row>
    <row r="24" spans="24:88" ht="15" customHeight="1">
      <c r="X24" s="177">
        <v>2</v>
      </c>
      <c r="Y24" s="182"/>
      <c r="Z24" s="183"/>
      <c r="AA24" s="183"/>
      <c r="AB24" s="183"/>
      <c r="AC24" s="183"/>
      <c r="AD24" s="183"/>
      <c r="AE24" s="184"/>
      <c r="AF24" s="184"/>
      <c r="AG24" s="184"/>
      <c r="AH24" s="184"/>
      <c r="AI24" s="184"/>
      <c r="AJ24" s="184"/>
      <c r="AK24" s="184"/>
      <c r="AL24" s="220"/>
      <c r="AM24" s="225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30"/>
      <c r="BJ24" s="189"/>
      <c r="BK24" s="192"/>
      <c r="BL24" s="233"/>
      <c r="BM24" s="56"/>
      <c r="BN24" s="57"/>
      <c r="BO24" s="57"/>
      <c r="BP24" s="46"/>
      <c r="BQ24" s="46"/>
      <c r="BR24" s="46"/>
      <c r="BS24" s="46"/>
      <c r="BT24" s="46"/>
      <c r="BU24" s="46"/>
      <c r="BV24" s="46"/>
      <c r="BW24" s="46"/>
      <c r="BX24" s="239"/>
      <c r="BY24" s="45"/>
      <c r="BZ24" s="46"/>
      <c r="CA24" s="46"/>
      <c r="CB24" s="46"/>
      <c r="CC24" s="46"/>
      <c r="CD24" s="46"/>
      <c r="CE24" s="241"/>
      <c r="CF24" s="445"/>
      <c r="CG24" s="445"/>
      <c r="CH24" s="445"/>
      <c r="CI24" s="445"/>
      <c r="CJ24" s="446"/>
    </row>
    <row r="25" spans="24:88" ht="15" customHeight="1">
      <c r="X25" s="178">
        <v>3</v>
      </c>
      <c r="Y25" s="182"/>
      <c r="Z25" s="183"/>
      <c r="AA25" s="183"/>
      <c r="AB25" s="183"/>
      <c r="AC25" s="183"/>
      <c r="AD25" s="183"/>
      <c r="AE25" s="184"/>
      <c r="AF25" s="184"/>
      <c r="AG25" s="184"/>
      <c r="AH25" s="184"/>
      <c r="AI25" s="184"/>
      <c r="AJ25" s="184"/>
      <c r="AK25" s="184"/>
      <c r="AL25" s="220"/>
      <c r="AM25" s="225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30"/>
      <c r="BJ25" s="189"/>
      <c r="BK25" s="192"/>
      <c r="BL25" s="233"/>
      <c r="BM25" s="56"/>
      <c r="BN25" s="57"/>
      <c r="BO25" s="57"/>
      <c r="BP25" s="46"/>
      <c r="BQ25" s="46"/>
      <c r="BR25" s="46"/>
      <c r="BS25" s="46"/>
      <c r="BT25" s="46"/>
      <c r="BU25" s="46"/>
      <c r="BV25" s="46"/>
      <c r="BW25" s="46"/>
      <c r="BX25" s="239"/>
      <c r="BY25" s="45"/>
      <c r="BZ25" s="46"/>
      <c r="CA25" s="46"/>
      <c r="CB25" s="46"/>
      <c r="CC25" s="46"/>
      <c r="CD25" s="46"/>
      <c r="CE25" s="241"/>
      <c r="CF25" s="445"/>
      <c r="CG25" s="445"/>
      <c r="CH25" s="445"/>
      <c r="CI25" s="445"/>
      <c r="CJ25" s="446"/>
    </row>
    <row r="26" spans="24:88" ht="15" customHeight="1">
      <c r="X26" s="178">
        <v>4</v>
      </c>
      <c r="Y26" s="182"/>
      <c r="Z26" s="183"/>
      <c r="AA26" s="183"/>
      <c r="AB26" s="183"/>
      <c r="AC26" s="183"/>
      <c r="AD26" s="183"/>
      <c r="AE26" s="184"/>
      <c r="AF26" s="184"/>
      <c r="AG26" s="184"/>
      <c r="AH26" s="184"/>
      <c r="AI26" s="184"/>
      <c r="AJ26" s="184"/>
      <c r="AK26" s="184"/>
      <c r="AL26" s="220"/>
      <c r="AM26" s="225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30"/>
      <c r="BJ26" s="189"/>
      <c r="BK26" s="192"/>
      <c r="BL26" s="233"/>
      <c r="BM26" s="56"/>
      <c r="BN26" s="57"/>
      <c r="BO26" s="57"/>
      <c r="BP26" s="46"/>
      <c r="BQ26" s="46"/>
      <c r="BR26" s="46"/>
      <c r="BS26" s="46"/>
      <c r="BT26" s="46"/>
      <c r="BU26" s="46"/>
      <c r="BV26" s="46"/>
      <c r="BW26" s="46"/>
      <c r="BX26" s="239"/>
      <c r="BY26" s="45"/>
      <c r="BZ26" s="46"/>
      <c r="CA26" s="46"/>
      <c r="CB26" s="46"/>
      <c r="CC26" s="46"/>
      <c r="CD26" s="46"/>
      <c r="CE26" s="241"/>
      <c r="CF26" s="445"/>
      <c r="CG26" s="445"/>
      <c r="CH26" s="445"/>
      <c r="CI26" s="445"/>
      <c r="CJ26" s="446"/>
    </row>
    <row r="27" spans="24:88" ht="15" customHeight="1">
      <c r="X27" s="178">
        <v>5</v>
      </c>
      <c r="Y27" s="182"/>
      <c r="Z27" s="183"/>
      <c r="AA27" s="183"/>
      <c r="AB27" s="183"/>
      <c r="AC27" s="183"/>
      <c r="AD27" s="183"/>
      <c r="AE27" s="184"/>
      <c r="AF27" s="184"/>
      <c r="AG27" s="184"/>
      <c r="AH27" s="184"/>
      <c r="AI27" s="184"/>
      <c r="AJ27" s="184"/>
      <c r="AK27" s="184"/>
      <c r="AL27" s="220"/>
      <c r="AM27" s="225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30"/>
      <c r="BJ27" s="189"/>
      <c r="BK27" s="192"/>
      <c r="BL27" s="233"/>
      <c r="BM27" s="56"/>
      <c r="BN27" s="57"/>
      <c r="BO27" s="57"/>
      <c r="BP27" s="46"/>
      <c r="BQ27" s="46"/>
      <c r="BR27" s="46"/>
      <c r="BS27" s="46"/>
      <c r="BT27" s="46"/>
      <c r="BU27" s="46"/>
      <c r="BV27" s="46"/>
      <c r="BW27" s="46"/>
      <c r="BX27" s="239"/>
      <c r="BY27" s="45"/>
      <c r="BZ27" s="46"/>
      <c r="CA27" s="46"/>
      <c r="CB27" s="46"/>
      <c r="CC27" s="46"/>
      <c r="CD27" s="46"/>
      <c r="CE27" s="241"/>
      <c r="CF27" s="445"/>
      <c r="CG27" s="445"/>
      <c r="CH27" s="445"/>
      <c r="CI27" s="445"/>
      <c r="CJ27" s="446"/>
    </row>
    <row r="28" spans="24:88" ht="15" customHeight="1">
      <c r="X28" s="178">
        <v>6</v>
      </c>
      <c r="Y28" s="182"/>
      <c r="Z28" s="183"/>
      <c r="AA28" s="183"/>
      <c r="AB28" s="183"/>
      <c r="AC28" s="183"/>
      <c r="AD28" s="183"/>
      <c r="AE28" s="184"/>
      <c r="AF28" s="184"/>
      <c r="AG28" s="184"/>
      <c r="AH28" s="184"/>
      <c r="AI28" s="184"/>
      <c r="AJ28" s="184"/>
      <c r="AK28" s="184"/>
      <c r="AL28" s="220"/>
      <c r="AM28" s="225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30"/>
      <c r="BJ28" s="189"/>
      <c r="BK28" s="192"/>
      <c r="BL28" s="233"/>
      <c r="BM28" s="56"/>
      <c r="BN28" s="57"/>
      <c r="BO28" s="57"/>
      <c r="BP28" s="46"/>
      <c r="BQ28" s="46"/>
      <c r="BR28" s="46"/>
      <c r="BS28" s="46"/>
      <c r="BT28" s="46"/>
      <c r="BU28" s="46"/>
      <c r="BV28" s="46"/>
      <c r="BW28" s="46"/>
      <c r="BX28" s="239"/>
      <c r="BY28" s="45"/>
      <c r="BZ28" s="46"/>
      <c r="CA28" s="46"/>
      <c r="CB28" s="46"/>
      <c r="CC28" s="46"/>
      <c r="CD28" s="46"/>
      <c r="CE28" s="241"/>
      <c r="CF28" s="445"/>
      <c r="CG28" s="445"/>
      <c r="CH28" s="445"/>
      <c r="CI28" s="445"/>
      <c r="CJ28" s="446"/>
    </row>
    <row r="29" spans="24:88" ht="15" customHeight="1">
      <c r="X29" s="178">
        <v>7</v>
      </c>
      <c r="Y29" s="182"/>
      <c r="Z29" s="183"/>
      <c r="AA29" s="183"/>
      <c r="AB29" s="183"/>
      <c r="AC29" s="183"/>
      <c r="AD29" s="183"/>
      <c r="AE29" s="184"/>
      <c r="AF29" s="184"/>
      <c r="AG29" s="184"/>
      <c r="AH29" s="184"/>
      <c r="AI29" s="184"/>
      <c r="AJ29" s="184"/>
      <c r="AK29" s="184"/>
      <c r="AL29" s="220"/>
      <c r="AM29" s="225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30"/>
      <c r="BJ29" s="189"/>
      <c r="BK29" s="192"/>
      <c r="BL29" s="233"/>
      <c r="BM29" s="56"/>
      <c r="BN29" s="57"/>
      <c r="BO29" s="57"/>
      <c r="BP29" s="46"/>
      <c r="BQ29" s="46"/>
      <c r="BR29" s="46"/>
      <c r="BS29" s="46"/>
      <c r="BT29" s="46"/>
      <c r="BU29" s="46"/>
      <c r="BV29" s="46"/>
      <c r="BW29" s="46"/>
      <c r="BX29" s="239"/>
      <c r="BY29" s="45"/>
      <c r="BZ29" s="46"/>
      <c r="CA29" s="46"/>
      <c r="CB29" s="46"/>
      <c r="CC29" s="46"/>
      <c r="CD29" s="46"/>
      <c r="CE29" s="241"/>
      <c r="CF29" s="445"/>
      <c r="CG29" s="445"/>
      <c r="CH29" s="445"/>
      <c r="CI29" s="445"/>
      <c r="CJ29" s="446"/>
    </row>
    <row r="30" spans="24:88" ht="15" customHeight="1">
      <c r="X30" s="178">
        <v>8</v>
      </c>
      <c r="Y30" s="182"/>
      <c r="Z30" s="183"/>
      <c r="AA30" s="183"/>
      <c r="AB30" s="183"/>
      <c r="AC30" s="183"/>
      <c r="AD30" s="183"/>
      <c r="AE30" s="184"/>
      <c r="AF30" s="184"/>
      <c r="AG30" s="184"/>
      <c r="AH30" s="184"/>
      <c r="AI30" s="184"/>
      <c r="AJ30" s="184"/>
      <c r="AK30" s="184"/>
      <c r="AL30" s="220"/>
      <c r="AM30" s="225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30"/>
      <c r="BJ30" s="189"/>
      <c r="BK30" s="192"/>
      <c r="BL30" s="233"/>
      <c r="BM30" s="56"/>
      <c r="BN30" s="57"/>
      <c r="BO30" s="57"/>
      <c r="BP30" s="46"/>
      <c r="BQ30" s="46"/>
      <c r="BR30" s="46"/>
      <c r="BS30" s="46"/>
      <c r="BT30" s="46"/>
      <c r="BU30" s="46"/>
      <c r="BV30" s="46"/>
      <c r="BW30" s="46"/>
      <c r="BX30" s="239"/>
      <c r="BY30" s="45"/>
      <c r="BZ30" s="46"/>
      <c r="CA30" s="46"/>
      <c r="CB30" s="46"/>
      <c r="CC30" s="46"/>
      <c r="CD30" s="46"/>
      <c r="CE30" s="241"/>
      <c r="CF30" s="445"/>
      <c r="CG30" s="445"/>
      <c r="CH30" s="445"/>
      <c r="CI30" s="445"/>
      <c r="CJ30" s="446"/>
    </row>
    <row r="31" spans="24:88" ht="15" customHeight="1">
      <c r="X31" s="178">
        <v>9</v>
      </c>
      <c r="Y31" s="182"/>
      <c r="Z31" s="183"/>
      <c r="AA31" s="183"/>
      <c r="AB31" s="183"/>
      <c r="AC31" s="183"/>
      <c r="AD31" s="183"/>
      <c r="AE31" s="184"/>
      <c r="AF31" s="184"/>
      <c r="AG31" s="184"/>
      <c r="AH31" s="184"/>
      <c r="AI31" s="184"/>
      <c r="AJ31" s="184"/>
      <c r="AK31" s="184"/>
      <c r="AL31" s="220"/>
      <c r="AM31" s="225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30"/>
      <c r="BJ31" s="189"/>
      <c r="BK31" s="192"/>
      <c r="BL31" s="233"/>
      <c r="BM31" s="56"/>
      <c r="BN31" s="57"/>
      <c r="BO31" s="57"/>
      <c r="BP31" s="46"/>
      <c r="BQ31" s="46"/>
      <c r="BR31" s="46"/>
      <c r="BS31" s="46"/>
      <c r="BT31" s="46"/>
      <c r="BU31" s="46"/>
      <c r="BV31" s="46"/>
      <c r="BW31" s="46"/>
      <c r="BX31" s="239"/>
      <c r="BY31" s="45"/>
      <c r="BZ31" s="46"/>
      <c r="CA31" s="46"/>
      <c r="CB31" s="46"/>
      <c r="CC31" s="46"/>
      <c r="CD31" s="46"/>
      <c r="CE31" s="241"/>
      <c r="CF31" s="445"/>
      <c r="CG31" s="445"/>
      <c r="CH31" s="445"/>
      <c r="CI31" s="445"/>
      <c r="CJ31" s="446"/>
    </row>
    <row r="32" spans="24:88" ht="15" customHeight="1">
      <c r="X32" s="178">
        <v>10</v>
      </c>
      <c r="Y32" s="182"/>
      <c r="Z32" s="183"/>
      <c r="AA32" s="183"/>
      <c r="AB32" s="183"/>
      <c r="AC32" s="183"/>
      <c r="AD32" s="183"/>
      <c r="AE32" s="184"/>
      <c r="AF32" s="184"/>
      <c r="AG32" s="184"/>
      <c r="AH32" s="184"/>
      <c r="AI32" s="184"/>
      <c r="AJ32" s="184"/>
      <c r="AK32" s="184"/>
      <c r="AL32" s="220"/>
      <c r="AM32" s="225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30"/>
      <c r="BJ32" s="189"/>
      <c r="BK32" s="192"/>
      <c r="BL32" s="233"/>
      <c r="BM32" s="56"/>
      <c r="BN32" s="57"/>
      <c r="BO32" s="57"/>
      <c r="BP32" s="46"/>
      <c r="BQ32" s="46"/>
      <c r="BR32" s="46"/>
      <c r="BS32" s="46"/>
      <c r="BT32" s="46"/>
      <c r="BU32" s="46"/>
      <c r="BV32" s="46"/>
      <c r="BW32" s="46"/>
      <c r="BX32" s="239"/>
      <c r="BY32" s="45"/>
      <c r="BZ32" s="46"/>
      <c r="CA32" s="46"/>
      <c r="CB32" s="46"/>
      <c r="CC32" s="46"/>
      <c r="CD32" s="46"/>
      <c r="CE32" s="241"/>
      <c r="CF32" s="445"/>
      <c r="CG32" s="445"/>
      <c r="CH32" s="445"/>
      <c r="CI32" s="445"/>
      <c r="CJ32" s="446"/>
    </row>
    <row r="33" spans="24:88" ht="15" customHeight="1">
      <c r="X33" s="178">
        <v>11</v>
      </c>
      <c r="Y33" s="182"/>
      <c r="Z33" s="183"/>
      <c r="AA33" s="183"/>
      <c r="AB33" s="183"/>
      <c r="AC33" s="183"/>
      <c r="AD33" s="183"/>
      <c r="AE33" s="184"/>
      <c r="AF33" s="184"/>
      <c r="AG33" s="184"/>
      <c r="AH33" s="184"/>
      <c r="AI33" s="184"/>
      <c r="AJ33" s="184"/>
      <c r="AK33" s="184"/>
      <c r="AL33" s="220"/>
      <c r="AM33" s="225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30"/>
      <c r="BJ33" s="189"/>
      <c r="BK33" s="192"/>
      <c r="BL33" s="233"/>
      <c r="BM33" s="56"/>
      <c r="BN33" s="57"/>
      <c r="BO33" s="57"/>
      <c r="BP33" s="46"/>
      <c r="BQ33" s="46"/>
      <c r="BR33" s="46"/>
      <c r="BS33" s="46"/>
      <c r="BT33" s="46"/>
      <c r="BU33" s="46"/>
      <c r="BV33" s="46"/>
      <c r="BW33" s="46"/>
      <c r="BX33" s="239"/>
      <c r="BY33" s="45"/>
      <c r="BZ33" s="46"/>
      <c r="CA33" s="46"/>
      <c r="CB33" s="46"/>
      <c r="CC33" s="46"/>
      <c r="CD33" s="46"/>
      <c r="CE33" s="241"/>
      <c r="CF33" s="445"/>
      <c r="CG33" s="445"/>
      <c r="CH33" s="445"/>
      <c r="CI33" s="445"/>
      <c r="CJ33" s="446"/>
    </row>
    <row r="34" spans="24:88" ht="15" customHeight="1">
      <c r="X34" s="178">
        <v>12</v>
      </c>
      <c r="Y34" s="182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4"/>
      <c r="AL34" s="220"/>
      <c r="AM34" s="225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30"/>
      <c r="BJ34" s="189"/>
      <c r="BK34" s="192"/>
      <c r="BL34" s="233"/>
      <c r="BM34" s="56"/>
      <c r="BN34" s="57"/>
      <c r="BO34" s="57"/>
      <c r="BP34" s="46"/>
      <c r="BQ34" s="46"/>
      <c r="BR34" s="46"/>
      <c r="BS34" s="46"/>
      <c r="BT34" s="46"/>
      <c r="BU34" s="46"/>
      <c r="BV34" s="46"/>
      <c r="BW34" s="46"/>
      <c r="BX34" s="239"/>
      <c r="BY34" s="45"/>
      <c r="BZ34" s="46"/>
      <c r="CA34" s="46"/>
      <c r="CB34" s="46"/>
      <c r="CC34" s="46"/>
      <c r="CD34" s="46"/>
      <c r="CE34" s="241"/>
      <c r="CF34" s="445"/>
      <c r="CG34" s="445"/>
      <c r="CH34" s="445"/>
      <c r="CI34" s="445"/>
      <c r="CJ34" s="446"/>
    </row>
    <row r="35" spans="24:88" ht="15" customHeight="1">
      <c r="X35" s="178">
        <v>13</v>
      </c>
      <c r="Y35" s="182"/>
      <c r="Z35" s="183"/>
      <c r="AA35" s="183"/>
      <c r="AB35" s="183"/>
      <c r="AC35" s="183"/>
      <c r="AD35" s="183"/>
      <c r="AE35" s="184"/>
      <c r="AF35" s="184"/>
      <c r="AG35" s="184"/>
      <c r="AH35" s="184"/>
      <c r="AI35" s="184"/>
      <c r="AJ35" s="184"/>
      <c r="AK35" s="184"/>
      <c r="AL35" s="220"/>
      <c r="AM35" s="225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30"/>
      <c r="BJ35" s="189"/>
      <c r="BK35" s="192"/>
      <c r="BL35" s="233"/>
      <c r="BM35" s="56"/>
      <c r="BN35" s="57"/>
      <c r="BO35" s="57"/>
      <c r="BP35" s="46"/>
      <c r="BQ35" s="46"/>
      <c r="BR35" s="46"/>
      <c r="BS35" s="46"/>
      <c r="BT35" s="46"/>
      <c r="BU35" s="46"/>
      <c r="BV35" s="46"/>
      <c r="BW35" s="46"/>
      <c r="BX35" s="239"/>
      <c r="BY35" s="45"/>
      <c r="BZ35" s="46"/>
      <c r="CA35" s="46"/>
      <c r="CB35" s="46"/>
      <c r="CC35" s="46"/>
      <c r="CD35" s="46"/>
      <c r="CE35" s="241"/>
      <c r="CF35" s="445"/>
      <c r="CG35" s="445"/>
      <c r="CH35" s="445"/>
      <c r="CI35" s="445"/>
      <c r="CJ35" s="446"/>
    </row>
    <row r="36" spans="24:88" ht="15" customHeight="1">
      <c r="X36" s="178">
        <v>14</v>
      </c>
      <c r="Y36" s="182"/>
      <c r="Z36" s="183"/>
      <c r="AA36" s="183"/>
      <c r="AB36" s="183"/>
      <c r="AC36" s="183"/>
      <c r="AD36" s="183"/>
      <c r="AE36" s="184"/>
      <c r="AF36" s="184"/>
      <c r="AG36" s="184"/>
      <c r="AH36" s="184"/>
      <c r="AI36" s="184"/>
      <c r="AJ36" s="184"/>
      <c r="AK36" s="184"/>
      <c r="AL36" s="220"/>
      <c r="AM36" s="225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30"/>
      <c r="BJ36" s="189"/>
      <c r="BK36" s="192"/>
      <c r="BL36" s="233"/>
      <c r="BM36" s="56"/>
      <c r="BN36" s="57"/>
      <c r="BO36" s="57"/>
      <c r="BP36" s="46"/>
      <c r="BQ36" s="46"/>
      <c r="BR36" s="46"/>
      <c r="BS36" s="46"/>
      <c r="BT36" s="46"/>
      <c r="BU36" s="46"/>
      <c r="BV36" s="46"/>
      <c r="BW36" s="46"/>
      <c r="BX36" s="239"/>
      <c r="BY36" s="45"/>
      <c r="BZ36" s="46"/>
      <c r="CA36" s="46"/>
      <c r="CB36" s="46"/>
      <c r="CC36" s="46"/>
      <c r="CD36" s="46"/>
      <c r="CE36" s="241"/>
      <c r="CF36" s="445"/>
      <c r="CG36" s="445"/>
      <c r="CH36" s="445"/>
      <c r="CI36" s="445"/>
      <c r="CJ36" s="446"/>
    </row>
    <row r="37" spans="24:88" ht="15" customHeight="1">
      <c r="X37" s="178">
        <v>15</v>
      </c>
      <c r="Y37" s="182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4"/>
      <c r="AL37" s="220"/>
      <c r="AM37" s="225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30"/>
      <c r="BJ37" s="189"/>
      <c r="BK37" s="192"/>
      <c r="BL37" s="233"/>
      <c r="BM37" s="56"/>
      <c r="BN37" s="57"/>
      <c r="BO37" s="57"/>
      <c r="BP37" s="46"/>
      <c r="BQ37" s="46"/>
      <c r="BR37" s="46"/>
      <c r="BS37" s="46"/>
      <c r="BT37" s="46"/>
      <c r="BU37" s="46"/>
      <c r="BV37" s="46"/>
      <c r="BW37" s="46"/>
      <c r="BX37" s="239"/>
      <c r="BY37" s="45"/>
      <c r="BZ37" s="46"/>
      <c r="CA37" s="46"/>
      <c r="CB37" s="46"/>
      <c r="CC37" s="46"/>
      <c r="CD37" s="46"/>
      <c r="CE37" s="241"/>
      <c r="CF37" s="445"/>
      <c r="CG37" s="445"/>
      <c r="CH37" s="445"/>
      <c r="CI37" s="445"/>
      <c r="CJ37" s="446"/>
    </row>
    <row r="38" spans="24:88" ht="15" customHeight="1">
      <c r="X38" s="178">
        <v>16</v>
      </c>
      <c r="Y38" s="182"/>
      <c r="Z38" s="183"/>
      <c r="AA38" s="183"/>
      <c r="AB38" s="183"/>
      <c r="AC38" s="183"/>
      <c r="AD38" s="183"/>
      <c r="AE38" s="184"/>
      <c r="AF38" s="184"/>
      <c r="AG38" s="184"/>
      <c r="AH38" s="184"/>
      <c r="AI38" s="184"/>
      <c r="AJ38" s="184"/>
      <c r="AK38" s="184"/>
      <c r="AL38" s="220"/>
      <c r="AM38" s="225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30"/>
      <c r="BJ38" s="189"/>
      <c r="BK38" s="192"/>
      <c r="BL38" s="233"/>
      <c r="BM38" s="56"/>
      <c r="BN38" s="57"/>
      <c r="BO38" s="57"/>
      <c r="BP38" s="46"/>
      <c r="BQ38" s="46"/>
      <c r="BR38" s="46"/>
      <c r="BS38" s="46"/>
      <c r="BT38" s="46"/>
      <c r="BU38" s="46"/>
      <c r="BV38" s="46"/>
      <c r="BW38" s="46"/>
      <c r="BX38" s="239"/>
      <c r="BY38" s="45"/>
      <c r="BZ38" s="46"/>
      <c r="CA38" s="46"/>
      <c r="CB38" s="46"/>
      <c r="CC38" s="46"/>
      <c r="CD38" s="46"/>
      <c r="CE38" s="241"/>
      <c r="CF38" s="445"/>
      <c r="CG38" s="445"/>
      <c r="CH38" s="445"/>
      <c r="CI38" s="445"/>
      <c r="CJ38" s="446"/>
    </row>
    <row r="39" spans="24:88" ht="15" customHeight="1">
      <c r="X39" s="178">
        <v>17</v>
      </c>
      <c r="Y39" s="182"/>
      <c r="Z39" s="183"/>
      <c r="AA39" s="183"/>
      <c r="AB39" s="183"/>
      <c r="AC39" s="183"/>
      <c r="AD39" s="183"/>
      <c r="AE39" s="184"/>
      <c r="AF39" s="184"/>
      <c r="AG39" s="184"/>
      <c r="AH39" s="184"/>
      <c r="AI39" s="184"/>
      <c r="AJ39" s="184"/>
      <c r="AK39" s="184"/>
      <c r="AL39" s="220"/>
      <c r="AM39" s="225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30"/>
      <c r="BJ39" s="189"/>
      <c r="BK39" s="192"/>
      <c r="BL39" s="233"/>
      <c r="BM39" s="56"/>
      <c r="BN39" s="57"/>
      <c r="BO39" s="57"/>
      <c r="BP39" s="46"/>
      <c r="BQ39" s="46"/>
      <c r="BR39" s="46"/>
      <c r="BS39" s="46"/>
      <c r="BT39" s="46"/>
      <c r="BU39" s="46"/>
      <c r="BV39" s="46"/>
      <c r="BW39" s="46"/>
      <c r="BX39" s="239"/>
      <c r="BY39" s="45"/>
      <c r="BZ39" s="46"/>
      <c r="CA39" s="46"/>
      <c r="CB39" s="46"/>
      <c r="CC39" s="46"/>
      <c r="CD39" s="46"/>
      <c r="CE39" s="241"/>
      <c r="CF39" s="445"/>
      <c r="CG39" s="445"/>
      <c r="CH39" s="445"/>
      <c r="CI39" s="445"/>
      <c r="CJ39" s="446"/>
    </row>
    <row r="40" spans="24:88" ht="15" customHeight="1">
      <c r="X40" s="178">
        <v>18</v>
      </c>
      <c r="Y40" s="182"/>
      <c r="Z40" s="183"/>
      <c r="AA40" s="183"/>
      <c r="AB40" s="183"/>
      <c r="AC40" s="183"/>
      <c r="AD40" s="183"/>
      <c r="AE40" s="184"/>
      <c r="AF40" s="184"/>
      <c r="AG40" s="184"/>
      <c r="AH40" s="184"/>
      <c r="AI40" s="184"/>
      <c r="AJ40" s="184"/>
      <c r="AK40" s="184"/>
      <c r="AL40" s="220"/>
      <c r="AM40" s="247"/>
      <c r="AN40" s="248"/>
      <c r="AO40" s="248"/>
      <c r="AP40" s="248"/>
      <c r="AQ40" s="248"/>
      <c r="AR40" s="248"/>
      <c r="AS40" s="248"/>
      <c r="AT40" s="248"/>
      <c r="AU40" s="248"/>
      <c r="AV40" s="248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30"/>
      <c r="BJ40" s="189"/>
      <c r="BK40" s="192"/>
      <c r="BL40" s="233"/>
      <c r="BM40" s="56"/>
      <c r="BN40" s="57"/>
      <c r="BO40" s="57"/>
      <c r="BP40" s="46"/>
      <c r="BQ40" s="46"/>
      <c r="BR40" s="46"/>
      <c r="BS40" s="46"/>
      <c r="BT40" s="46"/>
      <c r="BU40" s="46"/>
      <c r="BV40" s="46"/>
      <c r="BW40" s="46"/>
      <c r="BX40" s="239"/>
      <c r="BY40" s="45"/>
      <c r="BZ40" s="46"/>
      <c r="CA40" s="46"/>
      <c r="CB40" s="46"/>
      <c r="CC40" s="46"/>
      <c r="CD40" s="46"/>
      <c r="CE40" s="241"/>
      <c r="CF40" s="445"/>
      <c r="CG40" s="445"/>
      <c r="CH40" s="445"/>
      <c r="CI40" s="445"/>
      <c r="CJ40" s="446"/>
    </row>
    <row r="41" spans="24:88" ht="15" customHeight="1">
      <c r="X41" s="178">
        <v>19</v>
      </c>
      <c r="Y41" s="182"/>
      <c r="Z41" s="183"/>
      <c r="AA41" s="183"/>
      <c r="AB41" s="183"/>
      <c r="AC41" s="183"/>
      <c r="AD41" s="183"/>
      <c r="AE41" s="184"/>
      <c r="AF41" s="184"/>
      <c r="AG41" s="184"/>
      <c r="AH41" s="184"/>
      <c r="AI41" s="184"/>
      <c r="AJ41" s="184"/>
      <c r="AK41" s="184"/>
      <c r="AL41" s="220"/>
      <c r="AM41" s="247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30"/>
      <c r="BJ41" s="189"/>
      <c r="BK41" s="192"/>
      <c r="BL41" s="233"/>
      <c r="BM41" s="56"/>
      <c r="BN41" s="57"/>
      <c r="BO41" s="57"/>
      <c r="BP41" s="46"/>
      <c r="BQ41" s="46"/>
      <c r="BR41" s="46"/>
      <c r="BS41" s="46"/>
      <c r="BT41" s="46"/>
      <c r="BU41" s="46"/>
      <c r="BV41" s="46"/>
      <c r="BW41" s="46"/>
      <c r="BX41" s="239"/>
      <c r="BY41" s="45"/>
      <c r="BZ41" s="46"/>
      <c r="CA41" s="46"/>
      <c r="CB41" s="46"/>
      <c r="CC41" s="46"/>
      <c r="CD41" s="46"/>
      <c r="CE41" s="241"/>
      <c r="CF41" s="445"/>
      <c r="CG41" s="445"/>
      <c r="CH41" s="445"/>
      <c r="CI41" s="445"/>
      <c r="CJ41" s="446"/>
    </row>
    <row r="42" spans="24:88" ht="15" customHeight="1">
      <c r="X42" s="178">
        <v>20</v>
      </c>
      <c r="Y42" s="182"/>
      <c r="Z42" s="183"/>
      <c r="AA42" s="183"/>
      <c r="AB42" s="183"/>
      <c r="AC42" s="183"/>
      <c r="AD42" s="183"/>
      <c r="AE42" s="184"/>
      <c r="AF42" s="184"/>
      <c r="AG42" s="184"/>
      <c r="AH42" s="184"/>
      <c r="AI42" s="184"/>
      <c r="AJ42" s="184"/>
      <c r="AK42" s="184"/>
      <c r="AL42" s="220"/>
      <c r="AM42" s="225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30"/>
      <c r="BJ42" s="189"/>
      <c r="BK42" s="192"/>
      <c r="BL42" s="233"/>
      <c r="BM42" s="56"/>
      <c r="BN42" s="57"/>
      <c r="BO42" s="57"/>
      <c r="BP42" s="46"/>
      <c r="BQ42" s="46"/>
      <c r="BR42" s="46"/>
      <c r="BS42" s="46"/>
      <c r="BT42" s="46"/>
      <c r="BU42" s="46"/>
      <c r="BV42" s="46"/>
      <c r="BW42" s="46"/>
      <c r="BX42" s="239"/>
      <c r="BY42" s="45"/>
      <c r="BZ42" s="46"/>
      <c r="CA42" s="46"/>
      <c r="CB42" s="46"/>
      <c r="CC42" s="46"/>
      <c r="CD42" s="46"/>
      <c r="CE42" s="241"/>
      <c r="CF42" s="445"/>
      <c r="CG42" s="445"/>
      <c r="CH42" s="445"/>
      <c r="CI42" s="445"/>
      <c r="CJ42" s="446"/>
    </row>
    <row r="43" spans="24:88" ht="15" customHeight="1" thickBot="1">
      <c r="X43" s="178">
        <v>21</v>
      </c>
      <c r="Y43" s="185"/>
      <c r="Z43" s="186"/>
      <c r="AA43" s="186"/>
      <c r="AB43" s="186"/>
      <c r="AC43" s="186"/>
      <c r="AD43" s="186"/>
      <c r="AE43" s="187"/>
      <c r="AF43" s="187"/>
      <c r="AG43" s="187"/>
      <c r="AH43" s="187"/>
      <c r="AI43" s="187"/>
      <c r="AJ43" s="187"/>
      <c r="AK43" s="187"/>
      <c r="AL43" s="222"/>
      <c r="AM43" s="227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31"/>
      <c r="BJ43" s="190"/>
      <c r="BK43" s="193"/>
      <c r="BL43" s="234"/>
      <c r="BM43" s="58"/>
      <c r="BN43" s="59"/>
      <c r="BO43" s="59"/>
      <c r="BP43" s="49"/>
      <c r="BQ43" s="49"/>
      <c r="BR43" s="49"/>
      <c r="BS43" s="49"/>
      <c r="BT43" s="49"/>
      <c r="BU43" s="49"/>
      <c r="BV43" s="49"/>
      <c r="BW43" s="49"/>
      <c r="BX43" s="240"/>
      <c r="BY43" s="48"/>
      <c r="BZ43" s="49"/>
      <c r="CA43" s="49"/>
      <c r="CB43" s="49"/>
      <c r="CC43" s="49"/>
      <c r="CD43" s="49"/>
      <c r="CE43" s="242"/>
      <c r="CF43" s="447"/>
      <c r="CG43" s="447"/>
      <c r="CH43" s="447"/>
      <c r="CI43" s="447"/>
      <c r="CJ43" s="448"/>
    </row>
    <row r="44" spans="24:88" ht="2.25" customHeight="1">
      <c r="X44" s="7"/>
      <c r="Y44" s="1"/>
      <c r="Z44" s="1"/>
      <c r="AA44" s="1"/>
      <c r="AB44" s="1"/>
      <c r="AC44" s="1"/>
      <c r="AD44" s="1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449"/>
      <c r="AQ44" s="449"/>
      <c r="AR44" s="449"/>
      <c r="AS44" s="449"/>
      <c r="AT44" s="449"/>
      <c r="AU44" s="449"/>
      <c r="AV44" s="449"/>
      <c r="AW44" s="449"/>
      <c r="AX44" s="449"/>
      <c r="AY44" s="449"/>
      <c r="AZ44" s="449"/>
      <c r="BA44" s="449"/>
      <c r="BB44" s="449"/>
      <c r="BC44" s="449"/>
      <c r="BD44" s="449"/>
      <c r="BE44" s="449"/>
      <c r="BF44" s="449"/>
      <c r="BG44" s="449"/>
      <c r="BH44" s="449"/>
      <c r="BI44" s="25"/>
      <c r="BJ44" s="27"/>
      <c r="BK44" s="27"/>
      <c r="BL44" s="27"/>
      <c r="BM44" s="235"/>
      <c r="BN44" s="236" t="s">
        <v>75</v>
      </c>
      <c r="BO44" s="236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</row>
    <row r="45" spans="24:88" ht="12" customHeight="1">
      <c r="X45" s="1"/>
      <c r="Y45" s="24"/>
      <c r="Z45" s="19"/>
      <c r="AA45" s="19"/>
      <c r="AB45" s="19"/>
      <c r="AC45" s="19"/>
      <c r="AD45" s="19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19"/>
      <c r="BQ45" s="19"/>
      <c r="BR45" s="19"/>
      <c r="BS45" s="19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</row>
    <row r="46" spans="24:67" ht="2.25" customHeight="1">
      <c r="X46" s="1"/>
      <c r="Y46" s="1"/>
      <c r="Z46" s="1"/>
      <c r="AA46" s="1"/>
      <c r="AB46" s="1"/>
      <c r="AC46" s="1"/>
      <c r="AD46" s="1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6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7"/>
      <c r="BK46" s="27"/>
      <c r="BL46" s="27"/>
      <c r="BM46" s="27"/>
      <c r="BN46" s="27"/>
      <c r="BO46" s="27"/>
    </row>
    <row r="47" spans="24:98" s="27" customFormat="1" ht="7.5" customHeight="1">
      <c r="X47" s="25"/>
      <c r="Y47" s="450" t="s">
        <v>89</v>
      </c>
      <c r="Z47" s="451"/>
      <c r="AA47" s="451"/>
      <c r="AB47" s="451"/>
      <c r="AC47" s="451"/>
      <c r="AD47" s="69" t="s">
        <v>15</v>
      </c>
      <c r="AE47" s="452" t="s">
        <v>672</v>
      </c>
      <c r="AF47" s="453"/>
      <c r="AG47" s="453"/>
      <c r="AH47" s="453"/>
      <c r="AI47" s="453"/>
      <c r="AJ47" s="453"/>
      <c r="AK47" s="453"/>
      <c r="AL47" s="453"/>
      <c r="AM47" s="453"/>
      <c r="AN47" s="453"/>
      <c r="AO47" s="453"/>
      <c r="AP47" s="453"/>
      <c r="AQ47" s="453"/>
      <c r="AR47" s="453"/>
      <c r="AS47" s="453"/>
      <c r="AT47" s="453"/>
      <c r="AU47" s="453"/>
      <c r="AV47" s="453"/>
      <c r="AW47" s="450" t="s">
        <v>37</v>
      </c>
      <c r="AX47" s="451"/>
      <c r="AY47" s="451"/>
      <c r="AZ47" s="451"/>
      <c r="BA47" s="30" t="s">
        <v>15</v>
      </c>
      <c r="BB47" s="454" t="s">
        <v>72</v>
      </c>
      <c r="BC47" s="454"/>
      <c r="BD47" s="455"/>
      <c r="BE47" s="455"/>
      <c r="BF47" s="455"/>
      <c r="BG47" s="455"/>
      <c r="BH47" s="455"/>
      <c r="BI47" s="455"/>
      <c r="BJ47" s="455"/>
      <c r="BK47" s="455"/>
      <c r="BL47" s="455"/>
      <c r="BM47" s="455"/>
      <c r="BN47" s="455"/>
      <c r="BO47" s="455"/>
      <c r="BP47" s="456" t="s">
        <v>673</v>
      </c>
      <c r="BQ47" s="457"/>
      <c r="BR47" s="457"/>
      <c r="BS47" s="457"/>
      <c r="BT47" s="457"/>
      <c r="BU47" s="69" t="s">
        <v>15</v>
      </c>
      <c r="BV47" s="454" t="s">
        <v>674</v>
      </c>
      <c r="BW47" s="455"/>
      <c r="BX47" s="455"/>
      <c r="BY47" s="455"/>
      <c r="BZ47" s="455"/>
      <c r="CA47" s="455"/>
      <c r="CB47" s="455"/>
      <c r="CC47" s="455"/>
      <c r="CD47" s="455"/>
      <c r="CE47" s="455"/>
      <c r="CF47" s="455"/>
      <c r="CG47" s="455"/>
      <c r="CH47" s="455"/>
      <c r="CI47" s="455"/>
      <c r="CJ47" s="455"/>
      <c r="CK47" s="29"/>
      <c r="CL47" s="29"/>
      <c r="CM47" s="29"/>
      <c r="CN47" s="29"/>
      <c r="CO47" s="29"/>
      <c r="CP47" s="29"/>
      <c r="CQ47" s="29"/>
      <c r="CR47" s="29"/>
      <c r="CS47" s="29"/>
      <c r="CT47" s="64"/>
    </row>
    <row r="48" spans="24:94" ht="7.5" customHeight="1">
      <c r="X48" s="1"/>
      <c r="AE48" s="29" t="s">
        <v>90</v>
      </c>
      <c r="AF48" s="28"/>
      <c r="AG48" s="28"/>
      <c r="AH48" s="28"/>
      <c r="AI48" s="28"/>
      <c r="AJ48" s="28"/>
      <c r="AK48" s="28"/>
      <c r="AL48" s="28"/>
      <c r="AM48" s="28"/>
      <c r="AN48" s="28"/>
      <c r="AO48" s="29" t="s">
        <v>91</v>
      </c>
      <c r="AQ48" s="28"/>
      <c r="AR48" s="28"/>
      <c r="AS48" s="28"/>
      <c r="AT48" s="28"/>
      <c r="AU48" s="28"/>
      <c r="AV48" s="28"/>
      <c r="BB48" s="267" t="s">
        <v>67</v>
      </c>
      <c r="BC48" s="458"/>
      <c r="BD48" s="458"/>
      <c r="BE48" s="458"/>
      <c r="BF48" s="458"/>
      <c r="BG48" s="458"/>
      <c r="BH48" s="459" t="s">
        <v>69</v>
      </c>
      <c r="BI48" s="459"/>
      <c r="BJ48" s="459"/>
      <c r="BK48" s="459"/>
      <c r="BL48" s="459"/>
      <c r="BM48" s="459"/>
      <c r="BN48" s="459"/>
      <c r="BO48" s="459"/>
      <c r="BP48" s="18" t="s">
        <v>675</v>
      </c>
      <c r="BQ48" s="19"/>
      <c r="BR48" s="19"/>
      <c r="BS48" s="19"/>
      <c r="BT48" s="19"/>
      <c r="BU48" s="10" t="s">
        <v>15</v>
      </c>
      <c r="BV48" s="20" t="s">
        <v>676</v>
      </c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M48" s="1"/>
      <c r="CN48" s="1"/>
      <c r="CO48" s="1"/>
      <c r="CP48" s="1"/>
    </row>
    <row r="49" spans="24:94" ht="7.5" customHeight="1">
      <c r="X49" s="1"/>
      <c r="AE49" s="452" t="s">
        <v>677</v>
      </c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453"/>
      <c r="AQ49" s="453"/>
      <c r="AR49" s="453"/>
      <c r="AS49" s="453"/>
      <c r="AT49" s="453"/>
      <c r="AU49" s="453"/>
      <c r="AV49" s="453"/>
      <c r="BB49" s="22"/>
      <c r="BC49" s="22"/>
      <c r="BD49" s="22"/>
      <c r="BE49" s="22"/>
      <c r="BF49" s="22"/>
      <c r="BG49" s="22"/>
      <c r="BH49" s="459" t="s">
        <v>68</v>
      </c>
      <c r="BI49" s="459"/>
      <c r="BJ49" s="459"/>
      <c r="BK49" s="459"/>
      <c r="BL49" s="459"/>
      <c r="BM49" s="459"/>
      <c r="BN49" s="459"/>
      <c r="BO49" s="459"/>
      <c r="BP49" s="18" t="s">
        <v>678</v>
      </c>
      <c r="BQ49" s="19"/>
      <c r="BR49" s="19"/>
      <c r="BS49" s="19"/>
      <c r="BT49" s="19"/>
      <c r="BU49" s="10" t="s">
        <v>15</v>
      </c>
      <c r="BV49" s="20" t="s">
        <v>83</v>
      </c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M49" s="11"/>
      <c r="CN49" s="11"/>
      <c r="CO49" s="11"/>
      <c r="CP49" s="11"/>
    </row>
    <row r="50" spans="24:94" ht="7.5" customHeight="1">
      <c r="X50" s="1"/>
      <c r="Y50" s="18" t="s">
        <v>36</v>
      </c>
      <c r="Z50" s="12"/>
      <c r="AA50" s="12"/>
      <c r="AB50" s="12"/>
      <c r="AC50" s="12"/>
      <c r="AD50" s="10" t="s">
        <v>15</v>
      </c>
      <c r="AE50" s="11" t="s">
        <v>77</v>
      </c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456" t="s">
        <v>28</v>
      </c>
      <c r="AX50" s="460"/>
      <c r="AY50" s="460"/>
      <c r="AZ50" s="460"/>
      <c r="BA50" s="30" t="s">
        <v>15</v>
      </c>
      <c r="BB50" s="267" t="s">
        <v>62</v>
      </c>
      <c r="BC50" s="267"/>
      <c r="BD50" s="458"/>
      <c r="BE50" s="458"/>
      <c r="BF50" s="458"/>
      <c r="BG50" s="458"/>
      <c r="BH50" s="458"/>
      <c r="BI50" s="458"/>
      <c r="BJ50" s="458"/>
      <c r="BK50" s="458"/>
      <c r="BL50" s="458"/>
      <c r="BM50" s="458"/>
      <c r="BN50" s="458"/>
      <c r="BO50" s="458"/>
      <c r="BP50" s="18" t="s">
        <v>679</v>
      </c>
      <c r="BQ50" s="19"/>
      <c r="BR50" s="19"/>
      <c r="BS50" s="19"/>
      <c r="BT50" s="19"/>
      <c r="BU50" s="10" t="s">
        <v>15</v>
      </c>
      <c r="BV50" s="20" t="s">
        <v>82</v>
      </c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M50" s="11"/>
      <c r="CN50" s="11"/>
      <c r="CO50" s="11"/>
      <c r="CP50" s="11"/>
    </row>
    <row r="51" spans="24:94" ht="7.5" customHeight="1">
      <c r="X51" s="1"/>
      <c r="Y51" s="18"/>
      <c r="Z51" s="12"/>
      <c r="AA51" s="12"/>
      <c r="AB51" s="12"/>
      <c r="AC51" s="12"/>
      <c r="AD51" s="19"/>
      <c r="AE51" s="11" t="s">
        <v>680</v>
      </c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BB51" s="267" t="s">
        <v>63</v>
      </c>
      <c r="BC51" s="267"/>
      <c r="BD51" s="458"/>
      <c r="BE51" s="458"/>
      <c r="BF51" s="458"/>
      <c r="BG51" s="458"/>
      <c r="BH51" s="458"/>
      <c r="BI51" s="458"/>
      <c r="BJ51" s="458"/>
      <c r="BK51" s="458"/>
      <c r="BL51" s="458"/>
      <c r="BM51" s="458"/>
      <c r="BN51" s="458"/>
      <c r="BO51" s="458"/>
      <c r="BP51" s="18" t="s">
        <v>681</v>
      </c>
      <c r="BQ51" s="19"/>
      <c r="BR51" s="19"/>
      <c r="BS51" s="19"/>
      <c r="BT51" s="19"/>
      <c r="BU51" s="10" t="s">
        <v>15</v>
      </c>
      <c r="BV51" s="20" t="s">
        <v>682</v>
      </c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M51" s="11"/>
      <c r="CN51" s="11"/>
      <c r="CO51" s="11"/>
      <c r="CP51" s="11"/>
    </row>
    <row r="52" spans="24:74" ht="7.5" customHeight="1">
      <c r="X52" s="1"/>
      <c r="Y52" s="18" t="s">
        <v>60</v>
      </c>
      <c r="Z52" s="12"/>
      <c r="AA52" s="12"/>
      <c r="AB52" s="12"/>
      <c r="AC52" s="12"/>
      <c r="AD52" s="30" t="s">
        <v>15</v>
      </c>
      <c r="AE52" s="11" t="s">
        <v>71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456" t="s">
        <v>38</v>
      </c>
      <c r="AX52" s="460"/>
      <c r="AY52" s="460"/>
      <c r="AZ52" s="460"/>
      <c r="BA52" s="10" t="s">
        <v>15</v>
      </c>
      <c r="BB52" s="267" t="s">
        <v>51</v>
      </c>
      <c r="BC52" s="267"/>
      <c r="BD52" s="458"/>
      <c r="BE52" s="458"/>
      <c r="BF52" s="458"/>
      <c r="BG52" s="458"/>
      <c r="BH52" s="458"/>
      <c r="BI52" s="458"/>
      <c r="BJ52" s="458"/>
      <c r="BK52" s="458"/>
      <c r="BL52" s="458"/>
      <c r="BM52" s="458"/>
      <c r="BN52" s="458"/>
      <c r="BO52" s="458"/>
      <c r="BP52" s="456" t="s">
        <v>683</v>
      </c>
      <c r="BQ52" s="457"/>
      <c r="BR52" s="457"/>
      <c r="BS52" s="457"/>
      <c r="BT52" s="457"/>
      <c r="BU52" s="10" t="s">
        <v>15</v>
      </c>
      <c r="BV52" s="20" t="s">
        <v>81</v>
      </c>
    </row>
    <row r="53" spans="24:92" ht="7.5" customHeight="1">
      <c r="X53" s="1"/>
      <c r="Z53" s="12"/>
      <c r="AA53" s="12"/>
      <c r="AB53" s="12"/>
      <c r="AC53" s="12"/>
      <c r="AE53" s="11" t="s">
        <v>76</v>
      </c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456" t="s">
        <v>39</v>
      </c>
      <c r="AX53" s="460"/>
      <c r="AY53" s="460"/>
      <c r="AZ53" s="460"/>
      <c r="BA53" s="10" t="s">
        <v>15</v>
      </c>
      <c r="BB53" s="267" t="s">
        <v>50</v>
      </c>
      <c r="BC53" s="267"/>
      <c r="BD53" s="458"/>
      <c r="BE53" s="458"/>
      <c r="BF53" s="458"/>
      <c r="BG53" s="458"/>
      <c r="BH53" s="458"/>
      <c r="BI53" s="458"/>
      <c r="BJ53" s="458"/>
      <c r="BK53" s="458"/>
      <c r="BL53" s="458"/>
      <c r="BM53" s="458"/>
      <c r="BN53" s="458"/>
      <c r="BO53" s="458"/>
      <c r="BV53" s="20" t="s">
        <v>92</v>
      </c>
      <c r="CK53" s="12"/>
      <c r="CL53" s="12"/>
      <c r="CM53" s="13"/>
      <c r="CN53" s="13"/>
    </row>
    <row r="54" spans="24:92" ht="7.5" customHeight="1">
      <c r="X54" s="1"/>
      <c r="Y54" s="18"/>
      <c r="Z54" s="12"/>
      <c r="AA54" s="12"/>
      <c r="AB54" s="12"/>
      <c r="AC54" s="12"/>
      <c r="AD54" s="19"/>
      <c r="AE54" s="84" t="s">
        <v>684</v>
      </c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8"/>
      <c r="AX54" s="459" t="s">
        <v>73</v>
      </c>
      <c r="AY54" s="459"/>
      <c r="AZ54" s="459"/>
      <c r="BA54" s="20"/>
      <c r="BB54" s="267" t="s">
        <v>53</v>
      </c>
      <c r="BC54" s="267"/>
      <c r="BD54" s="458"/>
      <c r="BE54" s="458"/>
      <c r="BF54" s="458"/>
      <c r="BG54" s="458"/>
      <c r="BH54" s="458"/>
      <c r="BI54" s="458"/>
      <c r="BJ54" s="458"/>
      <c r="BK54" s="458"/>
      <c r="BL54" s="458"/>
      <c r="BM54" s="458"/>
      <c r="BN54" s="458"/>
      <c r="BO54" s="458"/>
      <c r="BP54" s="456" t="s">
        <v>685</v>
      </c>
      <c r="BQ54" s="457"/>
      <c r="BR54" s="457"/>
      <c r="BS54" s="457"/>
      <c r="BT54" s="457"/>
      <c r="BU54" s="10" t="s">
        <v>15</v>
      </c>
      <c r="BV54" s="461" t="s">
        <v>41</v>
      </c>
      <c r="BW54" s="457"/>
      <c r="BX54" s="457"/>
      <c r="BY54" s="457"/>
      <c r="BZ54" s="457"/>
      <c r="CA54" s="457"/>
      <c r="CB54" s="457"/>
      <c r="CC54" s="457"/>
      <c r="CD54" s="457"/>
      <c r="CE54" s="457"/>
      <c r="CF54" s="457"/>
      <c r="CG54" s="457"/>
      <c r="CH54" s="457"/>
      <c r="CI54" s="457"/>
      <c r="CJ54" s="457"/>
      <c r="CK54" s="12"/>
      <c r="CL54" s="12"/>
      <c r="CM54" s="13"/>
      <c r="CN54" s="13"/>
    </row>
    <row r="55" spans="24:95" ht="7.5" customHeight="1">
      <c r="X55" s="1"/>
      <c r="AE55" s="84" t="s">
        <v>686</v>
      </c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BB55" s="267" t="s">
        <v>687</v>
      </c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CK55" s="14"/>
      <c r="CL55" s="14"/>
      <c r="CM55" s="14"/>
      <c r="CN55" s="14"/>
      <c r="CO55" s="14"/>
      <c r="CP55" s="14"/>
      <c r="CQ55" s="14"/>
    </row>
    <row r="56" spans="24:95" ht="7.5" customHeight="1">
      <c r="X56" s="1"/>
      <c r="Y56" s="23" t="s">
        <v>66</v>
      </c>
      <c r="Z56" s="19"/>
      <c r="AA56" s="19"/>
      <c r="AB56" s="19"/>
      <c r="AC56" s="19"/>
      <c r="AD56" s="10" t="s">
        <v>15</v>
      </c>
      <c r="AE56" s="11" t="s">
        <v>64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BB56" s="267" t="s">
        <v>688</v>
      </c>
      <c r="BC56" s="267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CE56" s="209"/>
      <c r="CF56" s="209"/>
      <c r="CG56" s="209"/>
      <c r="CH56" s="209"/>
      <c r="CI56" s="209"/>
      <c r="CJ56" s="209"/>
      <c r="CK56" s="14"/>
      <c r="CL56" s="14"/>
      <c r="CM56" s="14"/>
      <c r="CN56" s="14"/>
      <c r="CO56" s="14"/>
      <c r="CP56" s="14"/>
      <c r="CQ56" s="14"/>
    </row>
    <row r="57" spans="24:77" ht="6.75" customHeight="1">
      <c r="X57" s="1"/>
      <c r="AF57" s="84" t="s">
        <v>65</v>
      </c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BB57" s="267" t="s">
        <v>74</v>
      </c>
      <c r="BC57" s="267"/>
      <c r="BD57" s="458"/>
      <c r="BE57" s="458"/>
      <c r="BF57" s="458"/>
      <c r="BG57" s="458"/>
      <c r="BH57" s="458"/>
      <c r="BI57" s="458"/>
      <c r="BJ57" s="458"/>
      <c r="BK57" s="458"/>
      <c r="BL57" s="458"/>
      <c r="BM57" s="458"/>
      <c r="BN57" s="458"/>
      <c r="BO57" s="458"/>
      <c r="BP57" s="29"/>
      <c r="BQ57" s="29"/>
      <c r="BR57" s="29"/>
      <c r="BS57" s="29"/>
      <c r="BT57" s="29"/>
      <c r="BU57" s="29"/>
      <c r="BV57" s="29"/>
      <c r="BW57" s="29"/>
      <c r="BX57" s="29"/>
      <c r="BY57" s="27"/>
    </row>
    <row r="58" spans="24:82" ht="6.75" customHeight="1">
      <c r="X58" s="1"/>
      <c r="Y58" s="18"/>
      <c r="Z58" s="12"/>
      <c r="AA58" s="12"/>
      <c r="AB58" s="12"/>
      <c r="AC58" s="12"/>
      <c r="AD58" s="30"/>
      <c r="AE58" s="11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"/>
      <c r="AX58" s="1"/>
      <c r="AY58" s="18"/>
      <c r="AZ58" s="12"/>
      <c r="BA58" s="12"/>
      <c r="BB58" s="12"/>
      <c r="BC58" s="12"/>
      <c r="BD58" s="12"/>
      <c r="BE58" s="12"/>
      <c r="BF58" s="12"/>
      <c r="BG58" s="12"/>
      <c r="BH58" s="12"/>
      <c r="BI58" s="30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7"/>
      <c r="BZ58" s="27"/>
      <c r="CA58" s="27"/>
      <c r="CB58" s="27"/>
      <c r="CC58" s="27"/>
      <c r="CD58" s="27"/>
    </row>
    <row r="59" spans="24:82" ht="19.5" customHeight="1" thickBot="1">
      <c r="X59" s="1"/>
      <c r="AW59" s="1"/>
      <c r="AX59" s="1"/>
      <c r="AY59" s="18"/>
      <c r="AZ59" s="12"/>
      <c r="BA59" s="12"/>
      <c r="BB59" s="12"/>
      <c r="BC59" s="12"/>
      <c r="BD59" s="12"/>
      <c r="BE59" s="12"/>
      <c r="BF59" s="12"/>
      <c r="BG59" s="12"/>
      <c r="BH59" s="12"/>
      <c r="BI59" s="30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7"/>
      <c r="BZ59" s="27"/>
      <c r="CA59" s="27"/>
      <c r="CB59" s="27"/>
      <c r="CC59" s="27"/>
      <c r="CD59" s="27"/>
    </row>
    <row r="60" spans="24:88" ht="15" customHeight="1">
      <c r="X60" s="462" t="s">
        <v>0</v>
      </c>
      <c r="Y60" s="465" t="s">
        <v>12</v>
      </c>
      <c r="Z60" s="466"/>
      <c r="AA60" s="466"/>
      <c r="AB60" s="466"/>
      <c r="AC60" s="466"/>
      <c r="AD60" s="466"/>
      <c r="AE60" s="466"/>
      <c r="AF60" s="466"/>
      <c r="AG60" s="466"/>
      <c r="AH60" s="466"/>
      <c r="AI60" s="466"/>
      <c r="AJ60" s="466"/>
      <c r="AK60" s="466"/>
      <c r="AL60" s="466"/>
      <c r="AM60" s="415" t="s">
        <v>14</v>
      </c>
      <c r="AN60" s="471"/>
      <c r="AO60" s="471"/>
      <c r="AP60" s="471"/>
      <c r="AQ60" s="471"/>
      <c r="AR60" s="471"/>
      <c r="AS60" s="471"/>
      <c r="AT60" s="471"/>
      <c r="AU60" s="471"/>
      <c r="AV60" s="471"/>
      <c r="AW60" s="471"/>
      <c r="AX60" s="471"/>
      <c r="AY60" s="471"/>
      <c r="AZ60" s="471"/>
      <c r="BA60" s="471"/>
      <c r="BB60" s="471"/>
      <c r="BC60" s="471"/>
      <c r="BD60" s="471"/>
      <c r="BE60" s="471"/>
      <c r="BF60" s="471"/>
      <c r="BG60" s="471"/>
      <c r="BH60" s="471"/>
      <c r="BI60" s="472"/>
      <c r="BJ60" s="479" t="s">
        <v>25</v>
      </c>
      <c r="BK60" s="274"/>
      <c r="BL60" s="278"/>
      <c r="BM60" s="481" t="s">
        <v>49</v>
      </c>
      <c r="BN60" s="482"/>
      <c r="BO60" s="482"/>
      <c r="BP60" s="482"/>
      <c r="BQ60" s="482"/>
      <c r="BR60" s="482"/>
      <c r="BS60" s="482"/>
      <c r="BT60" s="482"/>
      <c r="BU60" s="482"/>
      <c r="BV60" s="482"/>
      <c r="BW60" s="482"/>
      <c r="BX60" s="482"/>
      <c r="BY60" s="302" t="s">
        <v>671</v>
      </c>
      <c r="BZ60" s="499"/>
      <c r="CA60" s="499"/>
      <c r="CB60" s="499"/>
      <c r="CC60" s="499"/>
      <c r="CD60" s="499"/>
      <c r="CE60" s="499"/>
      <c r="CF60" s="499"/>
      <c r="CG60" s="499"/>
      <c r="CH60" s="499"/>
      <c r="CI60" s="499"/>
      <c r="CJ60" s="500"/>
    </row>
    <row r="61" spans="24:88" ht="13.5" customHeight="1">
      <c r="X61" s="463"/>
      <c r="Y61" s="467"/>
      <c r="Z61" s="468"/>
      <c r="AA61" s="468"/>
      <c r="AB61" s="468"/>
      <c r="AC61" s="468"/>
      <c r="AD61" s="468"/>
      <c r="AE61" s="468"/>
      <c r="AF61" s="468"/>
      <c r="AG61" s="468"/>
      <c r="AH61" s="468"/>
      <c r="AI61" s="468"/>
      <c r="AJ61" s="468"/>
      <c r="AK61" s="468"/>
      <c r="AL61" s="468"/>
      <c r="AM61" s="473"/>
      <c r="AN61" s="474"/>
      <c r="AO61" s="474"/>
      <c r="AP61" s="474"/>
      <c r="AQ61" s="474"/>
      <c r="AR61" s="474"/>
      <c r="AS61" s="474"/>
      <c r="AT61" s="474"/>
      <c r="AU61" s="474"/>
      <c r="AV61" s="474"/>
      <c r="AW61" s="474"/>
      <c r="AX61" s="474"/>
      <c r="AY61" s="474"/>
      <c r="AZ61" s="474"/>
      <c r="BA61" s="474"/>
      <c r="BB61" s="474"/>
      <c r="BC61" s="474"/>
      <c r="BD61" s="474"/>
      <c r="BE61" s="474"/>
      <c r="BF61" s="474"/>
      <c r="BG61" s="474"/>
      <c r="BH61" s="474"/>
      <c r="BI61" s="475"/>
      <c r="BJ61" s="416"/>
      <c r="BK61" s="480"/>
      <c r="BL61" s="417"/>
      <c r="BM61" s="391" t="s">
        <v>35</v>
      </c>
      <c r="BN61" s="365" t="s">
        <v>689</v>
      </c>
      <c r="BO61" s="365" t="s">
        <v>690</v>
      </c>
      <c r="BP61" s="365" t="s">
        <v>29</v>
      </c>
      <c r="BQ61" s="365" t="s">
        <v>30</v>
      </c>
      <c r="BR61" s="365" t="s">
        <v>691</v>
      </c>
      <c r="BS61" s="365" t="s">
        <v>765</v>
      </c>
      <c r="BT61" s="365" t="s">
        <v>31</v>
      </c>
      <c r="BU61" s="365" t="s">
        <v>33</v>
      </c>
      <c r="BV61" s="365" t="s">
        <v>694</v>
      </c>
      <c r="BW61" s="365" t="s">
        <v>34</v>
      </c>
      <c r="BX61" s="365" t="s">
        <v>693</v>
      </c>
      <c r="BY61" s="501"/>
      <c r="BZ61" s="502"/>
      <c r="CA61" s="502"/>
      <c r="CB61" s="502"/>
      <c r="CC61" s="502"/>
      <c r="CD61" s="502"/>
      <c r="CE61" s="502"/>
      <c r="CF61" s="502"/>
      <c r="CG61" s="502"/>
      <c r="CH61" s="502"/>
      <c r="CI61" s="502"/>
      <c r="CJ61" s="503"/>
    </row>
    <row r="62" spans="24:88" ht="9.75" customHeight="1">
      <c r="X62" s="463"/>
      <c r="Y62" s="467"/>
      <c r="Z62" s="468"/>
      <c r="AA62" s="468"/>
      <c r="AB62" s="468"/>
      <c r="AC62" s="468"/>
      <c r="AD62" s="468"/>
      <c r="AE62" s="468"/>
      <c r="AF62" s="468"/>
      <c r="AG62" s="468"/>
      <c r="AH62" s="468"/>
      <c r="AI62" s="468"/>
      <c r="AJ62" s="468"/>
      <c r="AK62" s="468"/>
      <c r="AL62" s="468"/>
      <c r="AM62" s="473"/>
      <c r="AN62" s="474"/>
      <c r="AO62" s="474"/>
      <c r="AP62" s="474"/>
      <c r="AQ62" s="474"/>
      <c r="AR62" s="474"/>
      <c r="AS62" s="474"/>
      <c r="AT62" s="474"/>
      <c r="AU62" s="474"/>
      <c r="AV62" s="474"/>
      <c r="AW62" s="474"/>
      <c r="AX62" s="474"/>
      <c r="AY62" s="474"/>
      <c r="AZ62" s="474"/>
      <c r="BA62" s="474"/>
      <c r="BB62" s="474"/>
      <c r="BC62" s="474"/>
      <c r="BD62" s="474"/>
      <c r="BE62" s="474"/>
      <c r="BF62" s="474"/>
      <c r="BG62" s="474"/>
      <c r="BH62" s="474"/>
      <c r="BI62" s="475"/>
      <c r="BJ62" s="416"/>
      <c r="BK62" s="480"/>
      <c r="BL62" s="417"/>
      <c r="BM62" s="504"/>
      <c r="BN62" s="483"/>
      <c r="BO62" s="483"/>
      <c r="BP62" s="483"/>
      <c r="BQ62" s="483"/>
      <c r="BR62" s="483"/>
      <c r="BS62" s="483"/>
      <c r="BT62" s="483"/>
      <c r="BU62" s="483"/>
      <c r="BV62" s="483"/>
      <c r="BW62" s="483"/>
      <c r="BX62" s="483"/>
      <c r="BY62" s="501"/>
      <c r="BZ62" s="502"/>
      <c r="CA62" s="502"/>
      <c r="CB62" s="502"/>
      <c r="CC62" s="502"/>
      <c r="CD62" s="502"/>
      <c r="CE62" s="502"/>
      <c r="CF62" s="502"/>
      <c r="CG62" s="502"/>
      <c r="CH62" s="502"/>
      <c r="CI62" s="502"/>
      <c r="CJ62" s="503"/>
    </row>
    <row r="63" spans="24:88" ht="15" customHeight="1">
      <c r="X63" s="463"/>
      <c r="Y63" s="467"/>
      <c r="Z63" s="468"/>
      <c r="AA63" s="468"/>
      <c r="AB63" s="468"/>
      <c r="AC63" s="468"/>
      <c r="AD63" s="468"/>
      <c r="AE63" s="468"/>
      <c r="AF63" s="468"/>
      <c r="AG63" s="468"/>
      <c r="AH63" s="468"/>
      <c r="AI63" s="468"/>
      <c r="AJ63" s="468"/>
      <c r="AK63" s="468"/>
      <c r="AL63" s="468"/>
      <c r="AM63" s="473"/>
      <c r="AN63" s="474"/>
      <c r="AO63" s="474"/>
      <c r="AP63" s="474"/>
      <c r="AQ63" s="474"/>
      <c r="AR63" s="474"/>
      <c r="AS63" s="474"/>
      <c r="AT63" s="474"/>
      <c r="AU63" s="474"/>
      <c r="AV63" s="474"/>
      <c r="AW63" s="474"/>
      <c r="AX63" s="474"/>
      <c r="AY63" s="474"/>
      <c r="AZ63" s="474"/>
      <c r="BA63" s="474"/>
      <c r="BB63" s="474"/>
      <c r="BC63" s="474"/>
      <c r="BD63" s="474"/>
      <c r="BE63" s="474"/>
      <c r="BF63" s="474"/>
      <c r="BG63" s="474"/>
      <c r="BH63" s="474"/>
      <c r="BI63" s="475"/>
      <c r="BJ63" s="416"/>
      <c r="BK63" s="480"/>
      <c r="BL63" s="417"/>
      <c r="BM63" s="504"/>
      <c r="BN63" s="483"/>
      <c r="BO63" s="483"/>
      <c r="BP63" s="483"/>
      <c r="BQ63" s="483"/>
      <c r="BR63" s="483"/>
      <c r="BS63" s="483"/>
      <c r="BT63" s="483"/>
      <c r="BU63" s="483"/>
      <c r="BV63" s="483"/>
      <c r="BW63" s="483"/>
      <c r="BX63" s="483"/>
      <c r="BY63" s="501"/>
      <c r="BZ63" s="502"/>
      <c r="CA63" s="502"/>
      <c r="CB63" s="502"/>
      <c r="CC63" s="502"/>
      <c r="CD63" s="502"/>
      <c r="CE63" s="502"/>
      <c r="CF63" s="502"/>
      <c r="CG63" s="502"/>
      <c r="CH63" s="502"/>
      <c r="CI63" s="502"/>
      <c r="CJ63" s="503"/>
    </row>
    <row r="64" spans="24:88" ht="15" customHeight="1">
      <c r="X64" s="463"/>
      <c r="Y64" s="467"/>
      <c r="Z64" s="468"/>
      <c r="AA64" s="468"/>
      <c r="AB64" s="468"/>
      <c r="AC64" s="468"/>
      <c r="AD64" s="468"/>
      <c r="AE64" s="468"/>
      <c r="AF64" s="468"/>
      <c r="AG64" s="468"/>
      <c r="AH64" s="468"/>
      <c r="AI64" s="468"/>
      <c r="AJ64" s="468"/>
      <c r="AK64" s="468"/>
      <c r="AL64" s="468"/>
      <c r="AM64" s="473"/>
      <c r="AN64" s="474"/>
      <c r="AO64" s="474"/>
      <c r="AP64" s="474"/>
      <c r="AQ64" s="474"/>
      <c r="AR64" s="474"/>
      <c r="AS64" s="474"/>
      <c r="AT64" s="474"/>
      <c r="AU64" s="474"/>
      <c r="AV64" s="474"/>
      <c r="AW64" s="474"/>
      <c r="AX64" s="474"/>
      <c r="AY64" s="474"/>
      <c r="AZ64" s="474"/>
      <c r="BA64" s="474"/>
      <c r="BB64" s="474"/>
      <c r="BC64" s="474"/>
      <c r="BD64" s="474"/>
      <c r="BE64" s="474"/>
      <c r="BF64" s="474"/>
      <c r="BG64" s="474"/>
      <c r="BH64" s="474"/>
      <c r="BI64" s="475"/>
      <c r="BJ64" s="416"/>
      <c r="BK64" s="480"/>
      <c r="BL64" s="417"/>
      <c r="BM64" s="504"/>
      <c r="BN64" s="483"/>
      <c r="BO64" s="483"/>
      <c r="BP64" s="483"/>
      <c r="BQ64" s="483"/>
      <c r="BR64" s="483"/>
      <c r="BS64" s="483"/>
      <c r="BT64" s="483"/>
      <c r="BU64" s="483"/>
      <c r="BV64" s="483"/>
      <c r="BW64" s="483"/>
      <c r="BX64" s="483"/>
      <c r="BY64" s="501"/>
      <c r="BZ64" s="502"/>
      <c r="CA64" s="502"/>
      <c r="CB64" s="502"/>
      <c r="CC64" s="502"/>
      <c r="CD64" s="502"/>
      <c r="CE64" s="502"/>
      <c r="CF64" s="502"/>
      <c r="CG64" s="502"/>
      <c r="CH64" s="502"/>
      <c r="CI64" s="502"/>
      <c r="CJ64" s="503"/>
    </row>
    <row r="65" spans="24:88" ht="15" customHeight="1">
      <c r="X65" s="463"/>
      <c r="Y65" s="467"/>
      <c r="Z65" s="468"/>
      <c r="AA65" s="468"/>
      <c r="AB65" s="468"/>
      <c r="AC65" s="468"/>
      <c r="AD65" s="468"/>
      <c r="AE65" s="468"/>
      <c r="AF65" s="468"/>
      <c r="AG65" s="468"/>
      <c r="AH65" s="468"/>
      <c r="AI65" s="468"/>
      <c r="AJ65" s="468"/>
      <c r="AK65" s="468"/>
      <c r="AL65" s="468"/>
      <c r="AM65" s="473"/>
      <c r="AN65" s="474"/>
      <c r="AO65" s="474"/>
      <c r="AP65" s="474"/>
      <c r="AQ65" s="474"/>
      <c r="AR65" s="474"/>
      <c r="AS65" s="474"/>
      <c r="AT65" s="474"/>
      <c r="AU65" s="474"/>
      <c r="AV65" s="474"/>
      <c r="AW65" s="474"/>
      <c r="AX65" s="474"/>
      <c r="AY65" s="474"/>
      <c r="AZ65" s="474"/>
      <c r="BA65" s="474"/>
      <c r="BB65" s="474"/>
      <c r="BC65" s="474"/>
      <c r="BD65" s="474"/>
      <c r="BE65" s="474"/>
      <c r="BF65" s="474"/>
      <c r="BG65" s="474"/>
      <c r="BH65" s="474"/>
      <c r="BI65" s="475"/>
      <c r="BJ65" s="416"/>
      <c r="BK65" s="480"/>
      <c r="BL65" s="417"/>
      <c r="BM65" s="504"/>
      <c r="BN65" s="483"/>
      <c r="BO65" s="483"/>
      <c r="BP65" s="483"/>
      <c r="BQ65" s="483"/>
      <c r="BR65" s="483"/>
      <c r="BS65" s="483"/>
      <c r="BT65" s="483"/>
      <c r="BU65" s="483"/>
      <c r="BV65" s="483"/>
      <c r="BW65" s="483"/>
      <c r="BX65" s="483"/>
      <c r="BY65" s="501"/>
      <c r="BZ65" s="502"/>
      <c r="CA65" s="502"/>
      <c r="CB65" s="502"/>
      <c r="CC65" s="502"/>
      <c r="CD65" s="502"/>
      <c r="CE65" s="502"/>
      <c r="CF65" s="502"/>
      <c r="CG65" s="502"/>
      <c r="CH65" s="502"/>
      <c r="CI65" s="502"/>
      <c r="CJ65" s="503"/>
    </row>
    <row r="66" spans="24:88" ht="12.75" customHeight="1">
      <c r="X66" s="463"/>
      <c r="Y66" s="467"/>
      <c r="Z66" s="468"/>
      <c r="AA66" s="468"/>
      <c r="AB66" s="468"/>
      <c r="AC66" s="468"/>
      <c r="AD66" s="468"/>
      <c r="AE66" s="468"/>
      <c r="AF66" s="468"/>
      <c r="AG66" s="468"/>
      <c r="AH66" s="468"/>
      <c r="AI66" s="468"/>
      <c r="AJ66" s="468"/>
      <c r="AK66" s="468"/>
      <c r="AL66" s="468"/>
      <c r="AM66" s="473"/>
      <c r="AN66" s="474"/>
      <c r="AO66" s="474"/>
      <c r="AP66" s="474"/>
      <c r="AQ66" s="474"/>
      <c r="AR66" s="474"/>
      <c r="AS66" s="474"/>
      <c r="AT66" s="474"/>
      <c r="AU66" s="474"/>
      <c r="AV66" s="474"/>
      <c r="AW66" s="474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5"/>
      <c r="BJ66" s="275"/>
      <c r="BK66" s="276"/>
      <c r="BL66" s="279"/>
      <c r="BM66" s="504"/>
      <c r="BN66" s="483"/>
      <c r="BO66" s="483"/>
      <c r="BP66" s="483"/>
      <c r="BQ66" s="483"/>
      <c r="BR66" s="483"/>
      <c r="BS66" s="483"/>
      <c r="BT66" s="483"/>
      <c r="BU66" s="483"/>
      <c r="BV66" s="483"/>
      <c r="BW66" s="483"/>
      <c r="BX66" s="483"/>
      <c r="BY66" s="501"/>
      <c r="BZ66" s="502"/>
      <c r="CA66" s="502"/>
      <c r="CB66" s="502"/>
      <c r="CC66" s="502"/>
      <c r="CD66" s="502"/>
      <c r="CE66" s="502"/>
      <c r="CF66" s="502"/>
      <c r="CG66" s="502"/>
      <c r="CH66" s="502"/>
      <c r="CI66" s="502"/>
      <c r="CJ66" s="503"/>
    </row>
    <row r="67" spans="24:88" ht="12.75" customHeight="1">
      <c r="X67" s="463"/>
      <c r="Y67" s="467"/>
      <c r="Z67" s="468"/>
      <c r="AA67" s="468"/>
      <c r="AB67" s="468"/>
      <c r="AC67" s="468"/>
      <c r="AD67" s="468"/>
      <c r="AE67" s="468"/>
      <c r="AF67" s="468"/>
      <c r="AG67" s="468"/>
      <c r="AH67" s="468"/>
      <c r="AI67" s="468"/>
      <c r="AJ67" s="468"/>
      <c r="AK67" s="468"/>
      <c r="AL67" s="468"/>
      <c r="AM67" s="473"/>
      <c r="AN67" s="474"/>
      <c r="AO67" s="474"/>
      <c r="AP67" s="474"/>
      <c r="AQ67" s="474"/>
      <c r="AR67" s="474"/>
      <c r="AS67" s="474"/>
      <c r="AT67" s="474"/>
      <c r="AU67" s="474"/>
      <c r="AV67" s="474"/>
      <c r="AW67" s="474"/>
      <c r="AX67" s="474"/>
      <c r="AY67" s="474"/>
      <c r="AZ67" s="474"/>
      <c r="BA67" s="474"/>
      <c r="BB67" s="474"/>
      <c r="BC67" s="474"/>
      <c r="BD67" s="474"/>
      <c r="BE67" s="474"/>
      <c r="BF67" s="474"/>
      <c r="BG67" s="474"/>
      <c r="BH67" s="474"/>
      <c r="BI67" s="475"/>
      <c r="BJ67" s="431" t="s">
        <v>22</v>
      </c>
      <c r="BK67" s="433" t="s">
        <v>23</v>
      </c>
      <c r="BL67" s="489" t="s">
        <v>24</v>
      </c>
      <c r="BM67" s="504"/>
      <c r="BN67" s="483"/>
      <c r="BO67" s="483"/>
      <c r="BP67" s="483"/>
      <c r="BQ67" s="483"/>
      <c r="BR67" s="483"/>
      <c r="BS67" s="483"/>
      <c r="BT67" s="483"/>
      <c r="BU67" s="483"/>
      <c r="BV67" s="483"/>
      <c r="BW67" s="483"/>
      <c r="BX67" s="483"/>
      <c r="BY67" s="501"/>
      <c r="BZ67" s="502"/>
      <c r="CA67" s="502"/>
      <c r="CB67" s="502"/>
      <c r="CC67" s="502"/>
      <c r="CD67" s="502"/>
      <c r="CE67" s="502"/>
      <c r="CF67" s="502"/>
      <c r="CG67" s="502"/>
      <c r="CH67" s="502"/>
      <c r="CI67" s="502"/>
      <c r="CJ67" s="503"/>
    </row>
    <row r="68" spans="24:88" ht="12.75" customHeight="1">
      <c r="X68" s="463"/>
      <c r="Y68" s="467"/>
      <c r="Z68" s="468"/>
      <c r="AA68" s="468"/>
      <c r="AB68" s="468"/>
      <c r="AC68" s="468"/>
      <c r="AD68" s="468"/>
      <c r="AE68" s="468"/>
      <c r="AF68" s="468"/>
      <c r="AG68" s="468"/>
      <c r="AH68" s="468"/>
      <c r="AI68" s="468"/>
      <c r="AJ68" s="468"/>
      <c r="AK68" s="468"/>
      <c r="AL68" s="468"/>
      <c r="AM68" s="473"/>
      <c r="AN68" s="474"/>
      <c r="AO68" s="474"/>
      <c r="AP68" s="474"/>
      <c r="AQ68" s="474"/>
      <c r="AR68" s="474"/>
      <c r="AS68" s="474"/>
      <c r="AT68" s="474"/>
      <c r="AU68" s="474"/>
      <c r="AV68" s="474"/>
      <c r="AW68" s="474"/>
      <c r="AX68" s="474"/>
      <c r="AY68" s="474"/>
      <c r="AZ68" s="474"/>
      <c r="BA68" s="474"/>
      <c r="BB68" s="474"/>
      <c r="BC68" s="474"/>
      <c r="BD68" s="474"/>
      <c r="BE68" s="474"/>
      <c r="BF68" s="474"/>
      <c r="BG68" s="474"/>
      <c r="BH68" s="474"/>
      <c r="BI68" s="475"/>
      <c r="BJ68" s="485"/>
      <c r="BK68" s="487"/>
      <c r="BL68" s="490"/>
      <c r="BM68" s="504"/>
      <c r="BN68" s="483"/>
      <c r="BO68" s="483"/>
      <c r="BP68" s="483"/>
      <c r="BQ68" s="483"/>
      <c r="BR68" s="483"/>
      <c r="BS68" s="483"/>
      <c r="BT68" s="483"/>
      <c r="BU68" s="483"/>
      <c r="BV68" s="483"/>
      <c r="BW68" s="483"/>
      <c r="BX68" s="483"/>
      <c r="BY68" s="492" t="s">
        <v>9</v>
      </c>
      <c r="BZ68" s="438"/>
      <c r="CA68" s="438"/>
      <c r="CB68" s="438"/>
      <c r="CC68" s="438"/>
      <c r="CD68" s="438"/>
      <c r="CE68" s="438"/>
      <c r="CF68" s="494" t="s">
        <v>8</v>
      </c>
      <c r="CG68" s="495"/>
      <c r="CH68" s="495"/>
      <c r="CI68" s="495"/>
      <c r="CJ68" s="496"/>
    </row>
    <row r="69" spans="24:88" ht="12.75" customHeight="1" thickBot="1">
      <c r="X69" s="464"/>
      <c r="Y69" s="469"/>
      <c r="Z69" s="470"/>
      <c r="AA69" s="470"/>
      <c r="AB69" s="470"/>
      <c r="AC69" s="470"/>
      <c r="AD69" s="470"/>
      <c r="AE69" s="470"/>
      <c r="AF69" s="470"/>
      <c r="AG69" s="470"/>
      <c r="AH69" s="470"/>
      <c r="AI69" s="470"/>
      <c r="AJ69" s="470"/>
      <c r="AK69" s="470"/>
      <c r="AL69" s="470"/>
      <c r="AM69" s="476"/>
      <c r="AN69" s="477"/>
      <c r="AO69" s="477"/>
      <c r="AP69" s="477"/>
      <c r="AQ69" s="477"/>
      <c r="AR69" s="477"/>
      <c r="AS69" s="477"/>
      <c r="AT69" s="477"/>
      <c r="AU69" s="477"/>
      <c r="AV69" s="477"/>
      <c r="AW69" s="477"/>
      <c r="AX69" s="477"/>
      <c r="AY69" s="477"/>
      <c r="AZ69" s="477"/>
      <c r="BA69" s="477"/>
      <c r="BB69" s="477"/>
      <c r="BC69" s="477"/>
      <c r="BD69" s="477"/>
      <c r="BE69" s="477"/>
      <c r="BF69" s="477"/>
      <c r="BG69" s="477"/>
      <c r="BH69" s="477"/>
      <c r="BI69" s="478"/>
      <c r="BJ69" s="486"/>
      <c r="BK69" s="488"/>
      <c r="BL69" s="491"/>
      <c r="BM69" s="505"/>
      <c r="BN69" s="484"/>
      <c r="BO69" s="484"/>
      <c r="BP69" s="484"/>
      <c r="BQ69" s="484"/>
      <c r="BR69" s="484"/>
      <c r="BS69" s="484"/>
      <c r="BT69" s="484"/>
      <c r="BU69" s="484"/>
      <c r="BV69" s="484"/>
      <c r="BW69" s="484"/>
      <c r="BX69" s="484"/>
      <c r="BY69" s="493"/>
      <c r="BZ69" s="440"/>
      <c r="CA69" s="440"/>
      <c r="CB69" s="440"/>
      <c r="CC69" s="440"/>
      <c r="CD69" s="440"/>
      <c r="CE69" s="440"/>
      <c r="CF69" s="497"/>
      <c r="CG69" s="497"/>
      <c r="CH69" s="497"/>
      <c r="CI69" s="497"/>
      <c r="CJ69" s="498"/>
    </row>
    <row r="70" ht="3.75" customHeight="1" thickBot="1"/>
    <row r="71" spans="24:90" ht="15" customHeight="1">
      <c r="X71" s="176">
        <v>22</v>
      </c>
      <c r="Y71" s="250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0"/>
      <c r="AL71" s="251"/>
      <c r="AM71" s="223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9"/>
      <c r="BJ71" s="41"/>
      <c r="BK71" s="195"/>
      <c r="BL71" s="243"/>
      <c r="BM71" s="42"/>
      <c r="BN71" s="55"/>
      <c r="BO71" s="55"/>
      <c r="BP71" s="43"/>
      <c r="BQ71" s="43"/>
      <c r="BR71" s="43"/>
      <c r="BS71" s="43"/>
      <c r="BT71" s="43"/>
      <c r="BU71" s="43"/>
      <c r="BV71" s="43"/>
      <c r="BW71" s="43"/>
      <c r="BX71" s="246"/>
      <c r="BY71" s="42"/>
      <c r="BZ71" s="43"/>
      <c r="CA71" s="43"/>
      <c r="CB71" s="43"/>
      <c r="CC71" s="43"/>
      <c r="CD71" s="43"/>
      <c r="CE71" s="238"/>
      <c r="CF71" s="443"/>
      <c r="CG71" s="443"/>
      <c r="CH71" s="443"/>
      <c r="CI71" s="443"/>
      <c r="CJ71" s="444"/>
      <c r="CL71">
        <f aca="true" t="shared" si="0" ref="CL71:CL99">CONCATENATE(BY71,BZ71,CA71,CB71,CC71,CD71,CE71)</f>
      </c>
    </row>
    <row r="72" spans="24:90" ht="15" customHeight="1">
      <c r="X72" s="177">
        <f>+X71+1</f>
        <v>23</v>
      </c>
      <c r="Y72" s="182"/>
      <c r="Z72" s="183"/>
      <c r="AA72" s="183"/>
      <c r="AB72" s="183"/>
      <c r="AC72" s="183"/>
      <c r="AD72" s="183"/>
      <c r="AE72" s="183"/>
      <c r="AF72" s="183"/>
      <c r="AG72" s="183"/>
      <c r="AH72" s="184"/>
      <c r="AI72" s="184"/>
      <c r="AJ72" s="184"/>
      <c r="AK72" s="184"/>
      <c r="AL72" s="220"/>
      <c r="AM72" s="225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  <c r="BI72" s="230"/>
      <c r="BJ72" s="44"/>
      <c r="BK72" s="196"/>
      <c r="BL72" s="244"/>
      <c r="BM72" s="45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241"/>
      <c r="BY72" s="45"/>
      <c r="BZ72" s="46"/>
      <c r="CA72" s="46"/>
      <c r="CB72" s="46"/>
      <c r="CC72" s="46"/>
      <c r="CD72" s="46"/>
      <c r="CE72" s="241"/>
      <c r="CF72" s="445"/>
      <c r="CG72" s="445"/>
      <c r="CH72" s="445"/>
      <c r="CI72" s="445"/>
      <c r="CJ72" s="446"/>
      <c r="CL72">
        <f t="shared" si="0"/>
      </c>
    </row>
    <row r="73" spans="24:90" ht="15" customHeight="1">
      <c r="X73" s="177">
        <f aca="true" t="shared" si="1" ref="X73:X99">+X72+1</f>
        <v>24</v>
      </c>
      <c r="Y73" s="182"/>
      <c r="Z73" s="183"/>
      <c r="AA73" s="183"/>
      <c r="AB73" s="183"/>
      <c r="AC73" s="183"/>
      <c r="AD73" s="183"/>
      <c r="AE73" s="183"/>
      <c r="AF73" s="183"/>
      <c r="AG73" s="183"/>
      <c r="AH73" s="184"/>
      <c r="AI73" s="184"/>
      <c r="AJ73" s="184"/>
      <c r="AK73" s="184"/>
      <c r="AL73" s="220"/>
      <c r="AM73" s="225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  <c r="BI73" s="230"/>
      <c r="BJ73" s="44"/>
      <c r="BK73" s="196"/>
      <c r="BL73" s="244"/>
      <c r="BM73" s="45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241"/>
      <c r="BY73" s="45"/>
      <c r="BZ73" s="46"/>
      <c r="CA73" s="46"/>
      <c r="CB73" s="46"/>
      <c r="CC73" s="46"/>
      <c r="CD73" s="46"/>
      <c r="CE73" s="241"/>
      <c r="CF73" s="445"/>
      <c r="CG73" s="445"/>
      <c r="CH73" s="445"/>
      <c r="CI73" s="445"/>
      <c r="CJ73" s="446"/>
      <c r="CL73">
        <f t="shared" si="0"/>
      </c>
    </row>
    <row r="74" spans="24:90" ht="15" customHeight="1">
      <c r="X74" s="177">
        <f t="shared" si="1"/>
        <v>25</v>
      </c>
      <c r="Y74" s="182"/>
      <c r="Z74" s="183"/>
      <c r="AA74" s="183"/>
      <c r="AB74" s="183"/>
      <c r="AC74" s="183"/>
      <c r="AD74" s="183"/>
      <c r="AE74" s="183"/>
      <c r="AF74" s="183"/>
      <c r="AG74" s="183"/>
      <c r="AH74" s="184"/>
      <c r="AI74" s="184"/>
      <c r="AJ74" s="184"/>
      <c r="AK74" s="184"/>
      <c r="AL74" s="220"/>
      <c r="AM74" s="225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30"/>
      <c r="BJ74" s="44"/>
      <c r="BK74" s="196"/>
      <c r="BL74" s="244"/>
      <c r="BM74" s="45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241"/>
      <c r="BY74" s="45"/>
      <c r="BZ74" s="46"/>
      <c r="CA74" s="46"/>
      <c r="CB74" s="46"/>
      <c r="CC74" s="46"/>
      <c r="CD74" s="46"/>
      <c r="CE74" s="241"/>
      <c r="CF74" s="445"/>
      <c r="CG74" s="445"/>
      <c r="CH74" s="445"/>
      <c r="CI74" s="445"/>
      <c r="CJ74" s="446"/>
      <c r="CL74">
        <f t="shared" si="0"/>
      </c>
    </row>
    <row r="75" spans="24:90" ht="15" customHeight="1">
      <c r="X75" s="177">
        <f t="shared" si="1"/>
        <v>26</v>
      </c>
      <c r="Y75" s="182"/>
      <c r="Z75" s="183"/>
      <c r="AA75" s="183"/>
      <c r="AB75" s="183"/>
      <c r="AC75" s="183"/>
      <c r="AD75" s="183"/>
      <c r="AE75" s="183"/>
      <c r="AF75" s="183"/>
      <c r="AG75" s="183"/>
      <c r="AH75" s="184"/>
      <c r="AI75" s="184"/>
      <c r="AJ75" s="184"/>
      <c r="AK75" s="184"/>
      <c r="AL75" s="220"/>
      <c r="AM75" s="225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  <c r="BI75" s="230"/>
      <c r="BJ75" s="44"/>
      <c r="BK75" s="196"/>
      <c r="BL75" s="244"/>
      <c r="BM75" s="45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241"/>
      <c r="BY75" s="45"/>
      <c r="BZ75" s="46"/>
      <c r="CA75" s="46"/>
      <c r="CB75" s="46"/>
      <c r="CC75" s="46"/>
      <c r="CD75" s="46"/>
      <c r="CE75" s="241"/>
      <c r="CF75" s="445"/>
      <c r="CG75" s="445"/>
      <c r="CH75" s="445"/>
      <c r="CI75" s="445"/>
      <c r="CJ75" s="446"/>
      <c r="CL75">
        <f t="shared" si="0"/>
      </c>
    </row>
    <row r="76" spans="24:90" ht="15" customHeight="1">
      <c r="X76" s="177">
        <f t="shared" si="1"/>
        <v>27</v>
      </c>
      <c r="Y76" s="182"/>
      <c r="Z76" s="183"/>
      <c r="AA76" s="183"/>
      <c r="AB76" s="183"/>
      <c r="AC76" s="183"/>
      <c r="AD76" s="183"/>
      <c r="AE76" s="183"/>
      <c r="AF76" s="183"/>
      <c r="AG76" s="183"/>
      <c r="AH76" s="184"/>
      <c r="AI76" s="184"/>
      <c r="AJ76" s="184"/>
      <c r="AK76" s="184"/>
      <c r="AL76" s="220"/>
      <c r="AM76" s="225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  <c r="BI76" s="230"/>
      <c r="BJ76" s="44"/>
      <c r="BK76" s="196"/>
      <c r="BL76" s="244"/>
      <c r="BM76" s="45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241"/>
      <c r="BY76" s="45"/>
      <c r="BZ76" s="46"/>
      <c r="CA76" s="46"/>
      <c r="CB76" s="46"/>
      <c r="CC76" s="46"/>
      <c r="CD76" s="46"/>
      <c r="CE76" s="241"/>
      <c r="CF76" s="445"/>
      <c r="CG76" s="445"/>
      <c r="CH76" s="445"/>
      <c r="CI76" s="445"/>
      <c r="CJ76" s="446"/>
      <c r="CL76">
        <f t="shared" si="0"/>
      </c>
    </row>
    <row r="77" spans="24:90" ht="15" customHeight="1">
      <c r="X77" s="177">
        <f t="shared" si="1"/>
        <v>28</v>
      </c>
      <c r="Y77" s="182"/>
      <c r="Z77" s="183"/>
      <c r="AA77" s="183"/>
      <c r="AB77" s="183"/>
      <c r="AC77" s="183"/>
      <c r="AD77" s="183"/>
      <c r="AE77" s="183"/>
      <c r="AF77" s="183"/>
      <c r="AG77" s="183"/>
      <c r="AH77" s="184"/>
      <c r="AI77" s="184"/>
      <c r="AJ77" s="184"/>
      <c r="AK77" s="184"/>
      <c r="AL77" s="220"/>
      <c r="AM77" s="225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30"/>
      <c r="BJ77" s="44"/>
      <c r="BK77" s="196"/>
      <c r="BL77" s="244"/>
      <c r="BM77" s="45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241"/>
      <c r="BY77" s="45"/>
      <c r="BZ77" s="46"/>
      <c r="CA77" s="46"/>
      <c r="CB77" s="46"/>
      <c r="CC77" s="46"/>
      <c r="CD77" s="46"/>
      <c r="CE77" s="241"/>
      <c r="CF77" s="445"/>
      <c r="CG77" s="445"/>
      <c r="CH77" s="445"/>
      <c r="CI77" s="445"/>
      <c r="CJ77" s="446"/>
      <c r="CL77">
        <f t="shared" si="0"/>
      </c>
    </row>
    <row r="78" spans="24:90" ht="15" customHeight="1">
      <c r="X78" s="177">
        <f t="shared" si="1"/>
        <v>29</v>
      </c>
      <c r="Y78" s="182"/>
      <c r="Z78" s="183"/>
      <c r="AA78" s="183"/>
      <c r="AB78" s="183"/>
      <c r="AC78" s="183"/>
      <c r="AD78" s="183"/>
      <c r="AE78" s="183"/>
      <c r="AF78" s="183"/>
      <c r="AG78" s="183"/>
      <c r="AH78" s="184"/>
      <c r="AI78" s="184"/>
      <c r="AJ78" s="184"/>
      <c r="AK78" s="184"/>
      <c r="AL78" s="220"/>
      <c r="AM78" s="225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30"/>
      <c r="BJ78" s="44"/>
      <c r="BK78" s="196"/>
      <c r="BL78" s="244"/>
      <c r="BM78" s="45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241"/>
      <c r="BY78" s="45"/>
      <c r="BZ78" s="46"/>
      <c r="CA78" s="46"/>
      <c r="CB78" s="46"/>
      <c r="CC78" s="46"/>
      <c r="CD78" s="46"/>
      <c r="CE78" s="241"/>
      <c r="CF78" s="445"/>
      <c r="CG78" s="445"/>
      <c r="CH78" s="445"/>
      <c r="CI78" s="445"/>
      <c r="CJ78" s="446"/>
      <c r="CL78">
        <f t="shared" si="0"/>
      </c>
    </row>
    <row r="79" spans="24:90" ht="15" customHeight="1">
      <c r="X79" s="177">
        <f t="shared" si="1"/>
        <v>30</v>
      </c>
      <c r="Y79" s="182"/>
      <c r="Z79" s="183"/>
      <c r="AA79" s="183"/>
      <c r="AB79" s="183"/>
      <c r="AC79" s="183"/>
      <c r="AD79" s="183"/>
      <c r="AE79" s="183"/>
      <c r="AF79" s="183"/>
      <c r="AG79" s="183"/>
      <c r="AH79" s="184"/>
      <c r="AI79" s="184"/>
      <c r="AJ79" s="184"/>
      <c r="AK79" s="184"/>
      <c r="AL79" s="220"/>
      <c r="AM79" s="225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30"/>
      <c r="BJ79" s="44"/>
      <c r="BK79" s="196"/>
      <c r="BL79" s="244"/>
      <c r="BM79" s="45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241"/>
      <c r="BY79" s="45"/>
      <c r="BZ79" s="46"/>
      <c r="CA79" s="46"/>
      <c r="CB79" s="46"/>
      <c r="CC79" s="46"/>
      <c r="CD79" s="46"/>
      <c r="CE79" s="241"/>
      <c r="CF79" s="445"/>
      <c r="CG79" s="445"/>
      <c r="CH79" s="445"/>
      <c r="CI79" s="445"/>
      <c r="CJ79" s="446"/>
      <c r="CL79">
        <f t="shared" si="0"/>
      </c>
    </row>
    <row r="80" spans="24:90" ht="15" customHeight="1">
      <c r="X80" s="177">
        <f t="shared" si="1"/>
        <v>31</v>
      </c>
      <c r="Y80" s="182"/>
      <c r="Z80" s="183"/>
      <c r="AA80" s="183"/>
      <c r="AB80" s="183"/>
      <c r="AC80" s="183"/>
      <c r="AD80" s="183"/>
      <c r="AE80" s="183"/>
      <c r="AF80" s="183"/>
      <c r="AG80" s="183"/>
      <c r="AH80" s="184"/>
      <c r="AI80" s="184"/>
      <c r="AJ80" s="184"/>
      <c r="AK80" s="184"/>
      <c r="AL80" s="220"/>
      <c r="AM80" s="225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30"/>
      <c r="BJ80" s="44"/>
      <c r="BK80" s="196"/>
      <c r="BL80" s="244"/>
      <c r="BM80" s="45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241"/>
      <c r="BY80" s="45"/>
      <c r="BZ80" s="46"/>
      <c r="CA80" s="46"/>
      <c r="CB80" s="46"/>
      <c r="CC80" s="46"/>
      <c r="CD80" s="46"/>
      <c r="CE80" s="241"/>
      <c r="CF80" s="445"/>
      <c r="CG80" s="445"/>
      <c r="CH80" s="445"/>
      <c r="CI80" s="445"/>
      <c r="CJ80" s="446"/>
      <c r="CL80">
        <f t="shared" si="0"/>
      </c>
    </row>
    <row r="81" spans="24:90" ht="15" customHeight="1">
      <c r="X81" s="177">
        <f t="shared" si="1"/>
        <v>32</v>
      </c>
      <c r="Y81" s="182"/>
      <c r="Z81" s="183"/>
      <c r="AA81" s="183"/>
      <c r="AB81" s="183"/>
      <c r="AC81" s="183"/>
      <c r="AD81" s="183"/>
      <c r="AE81" s="183"/>
      <c r="AF81" s="183"/>
      <c r="AG81" s="183"/>
      <c r="AH81" s="184"/>
      <c r="AI81" s="184"/>
      <c r="AJ81" s="184"/>
      <c r="AK81" s="184"/>
      <c r="AL81" s="220"/>
      <c r="AM81" s="225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  <c r="BI81" s="230"/>
      <c r="BJ81" s="44"/>
      <c r="BK81" s="196"/>
      <c r="BL81" s="244"/>
      <c r="BM81" s="45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241"/>
      <c r="BY81" s="45"/>
      <c r="BZ81" s="46"/>
      <c r="CA81" s="46"/>
      <c r="CB81" s="46"/>
      <c r="CC81" s="46"/>
      <c r="CD81" s="46"/>
      <c r="CE81" s="241"/>
      <c r="CF81" s="445"/>
      <c r="CG81" s="445"/>
      <c r="CH81" s="445"/>
      <c r="CI81" s="445"/>
      <c r="CJ81" s="446"/>
      <c r="CL81">
        <f t="shared" si="0"/>
      </c>
    </row>
    <row r="82" spans="24:90" ht="15" customHeight="1">
      <c r="X82" s="177">
        <f t="shared" si="1"/>
        <v>33</v>
      </c>
      <c r="Y82" s="182"/>
      <c r="Z82" s="183"/>
      <c r="AA82" s="183"/>
      <c r="AB82" s="183"/>
      <c r="AC82" s="183"/>
      <c r="AD82" s="183"/>
      <c r="AE82" s="183"/>
      <c r="AF82" s="183"/>
      <c r="AG82" s="183"/>
      <c r="AH82" s="184"/>
      <c r="AI82" s="184"/>
      <c r="AJ82" s="184"/>
      <c r="AK82" s="184"/>
      <c r="AL82" s="220"/>
      <c r="AM82" s="225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30"/>
      <c r="BJ82" s="44"/>
      <c r="BK82" s="196"/>
      <c r="BL82" s="244"/>
      <c r="BM82" s="45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241"/>
      <c r="BY82" s="45"/>
      <c r="BZ82" s="46"/>
      <c r="CA82" s="46"/>
      <c r="CB82" s="46"/>
      <c r="CC82" s="46"/>
      <c r="CD82" s="46"/>
      <c r="CE82" s="241"/>
      <c r="CF82" s="445"/>
      <c r="CG82" s="445"/>
      <c r="CH82" s="445"/>
      <c r="CI82" s="445"/>
      <c r="CJ82" s="446"/>
      <c r="CL82">
        <f t="shared" si="0"/>
      </c>
    </row>
    <row r="83" spans="24:90" ht="15" customHeight="1">
      <c r="X83" s="177">
        <f t="shared" si="1"/>
        <v>34</v>
      </c>
      <c r="Y83" s="182"/>
      <c r="Z83" s="183"/>
      <c r="AA83" s="183"/>
      <c r="AB83" s="183"/>
      <c r="AC83" s="183"/>
      <c r="AD83" s="183"/>
      <c r="AE83" s="183"/>
      <c r="AF83" s="183"/>
      <c r="AG83" s="183"/>
      <c r="AH83" s="184"/>
      <c r="AI83" s="184"/>
      <c r="AJ83" s="184"/>
      <c r="AK83" s="184"/>
      <c r="AL83" s="220"/>
      <c r="AM83" s="225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  <c r="BI83" s="230"/>
      <c r="BJ83" s="44"/>
      <c r="BK83" s="196"/>
      <c r="BL83" s="244"/>
      <c r="BM83" s="45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241"/>
      <c r="BY83" s="45"/>
      <c r="BZ83" s="46"/>
      <c r="CA83" s="46"/>
      <c r="CB83" s="46"/>
      <c r="CC83" s="46"/>
      <c r="CD83" s="46"/>
      <c r="CE83" s="241"/>
      <c r="CF83" s="445"/>
      <c r="CG83" s="445"/>
      <c r="CH83" s="445"/>
      <c r="CI83" s="445"/>
      <c r="CJ83" s="446"/>
      <c r="CL83">
        <f t="shared" si="0"/>
      </c>
    </row>
    <row r="84" spans="24:90" ht="15" customHeight="1">
      <c r="X84" s="177">
        <f t="shared" si="1"/>
        <v>35</v>
      </c>
      <c r="Y84" s="182"/>
      <c r="Z84" s="183"/>
      <c r="AA84" s="183"/>
      <c r="AB84" s="183"/>
      <c r="AC84" s="183"/>
      <c r="AD84" s="183"/>
      <c r="AE84" s="183"/>
      <c r="AF84" s="183"/>
      <c r="AG84" s="183"/>
      <c r="AH84" s="184"/>
      <c r="AI84" s="184"/>
      <c r="AJ84" s="184"/>
      <c r="AK84" s="184"/>
      <c r="AL84" s="220"/>
      <c r="AM84" s="225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6"/>
      <c r="BI84" s="230"/>
      <c r="BJ84" s="44"/>
      <c r="BK84" s="196"/>
      <c r="BL84" s="244"/>
      <c r="BM84" s="45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241"/>
      <c r="BY84" s="45"/>
      <c r="BZ84" s="46"/>
      <c r="CA84" s="46"/>
      <c r="CB84" s="46"/>
      <c r="CC84" s="46"/>
      <c r="CD84" s="46"/>
      <c r="CE84" s="241"/>
      <c r="CF84" s="445"/>
      <c r="CG84" s="445"/>
      <c r="CH84" s="445"/>
      <c r="CI84" s="445"/>
      <c r="CJ84" s="446"/>
      <c r="CL84">
        <f t="shared" si="0"/>
      </c>
    </row>
    <row r="85" spans="24:90" ht="15" customHeight="1">
      <c r="X85" s="177">
        <f t="shared" si="1"/>
        <v>36</v>
      </c>
      <c r="Y85" s="182"/>
      <c r="Z85" s="183"/>
      <c r="AA85" s="183"/>
      <c r="AB85" s="183"/>
      <c r="AC85" s="183"/>
      <c r="AD85" s="183"/>
      <c r="AE85" s="183"/>
      <c r="AF85" s="183"/>
      <c r="AG85" s="183"/>
      <c r="AH85" s="184"/>
      <c r="AI85" s="184"/>
      <c r="AJ85" s="184"/>
      <c r="AK85" s="184"/>
      <c r="AL85" s="220"/>
      <c r="AM85" s="225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  <c r="BH85" s="226"/>
      <c r="BI85" s="230"/>
      <c r="BJ85" s="44"/>
      <c r="BK85" s="196"/>
      <c r="BL85" s="244"/>
      <c r="BM85" s="45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241"/>
      <c r="BY85" s="45"/>
      <c r="BZ85" s="46"/>
      <c r="CA85" s="46"/>
      <c r="CB85" s="46"/>
      <c r="CC85" s="46"/>
      <c r="CD85" s="46"/>
      <c r="CE85" s="241"/>
      <c r="CF85" s="445"/>
      <c r="CG85" s="445"/>
      <c r="CH85" s="445"/>
      <c r="CI85" s="445"/>
      <c r="CJ85" s="446"/>
      <c r="CL85">
        <f t="shared" si="0"/>
      </c>
    </row>
    <row r="86" spans="24:90" ht="15" customHeight="1">
      <c r="X86" s="177">
        <f t="shared" si="1"/>
        <v>37</v>
      </c>
      <c r="Y86" s="182"/>
      <c r="Z86" s="183"/>
      <c r="AA86" s="183"/>
      <c r="AB86" s="183"/>
      <c r="AC86" s="183"/>
      <c r="AD86" s="183"/>
      <c r="AE86" s="183"/>
      <c r="AF86" s="183"/>
      <c r="AG86" s="183"/>
      <c r="AH86" s="184"/>
      <c r="AI86" s="184"/>
      <c r="AJ86" s="184"/>
      <c r="AK86" s="184"/>
      <c r="AL86" s="220"/>
      <c r="AM86" s="225"/>
      <c r="AN86" s="226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  <c r="BA86" s="226"/>
      <c r="BB86" s="226"/>
      <c r="BC86" s="226"/>
      <c r="BD86" s="226"/>
      <c r="BE86" s="226"/>
      <c r="BF86" s="226"/>
      <c r="BG86" s="226"/>
      <c r="BH86" s="226"/>
      <c r="BI86" s="230"/>
      <c r="BJ86" s="44"/>
      <c r="BK86" s="196"/>
      <c r="BL86" s="244"/>
      <c r="BM86" s="45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241"/>
      <c r="BY86" s="45"/>
      <c r="BZ86" s="46"/>
      <c r="CA86" s="46"/>
      <c r="CB86" s="46"/>
      <c r="CC86" s="46"/>
      <c r="CD86" s="46"/>
      <c r="CE86" s="241"/>
      <c r="CF86" s="445"/>
      <c r="CG86" s="445"/>
      <c r="CH86" s="445"/>
      <c r="CI86" s="445"/>
      <c r="CJ86" s="446"/>
      <c r="CL86">
        <f t="shared" si="0"/>
      </c>
    </row>
    <row r="87" spans="24:90" ht="15" customHeight="1">
      <c r="X87" s="177">
        <f t="shared" si="1"/>
        <v>38</v>
      </c>
      <c r="Y87" s="182"/>
      <c r="Z87" s="183"/>
      <c r="AA87" s="183"/>
      <c r="AB87" s="183"/>
      <c r="AC87" s="183"/>
      <c r="AD87" s="183"/>
      <c r="AE87" s="183"/>
      <c r="AF87" s="183"/>
      <c r="AG87" s="183"/>
      <c r="AH87" s="184"/>
      <c r="AI87" s="184"/>
      <c r="AJ87" s="184"/>
      <c r="AK87" s="184"/>
      <c r="AL87" s="220"/>
      <c r="AM87" s="225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30"/>
      <c r="BJ87" s="44"/>
      <c r="BK87" s="196"/>
      <c r="BL87" s="244"/>
      <c r="BM87" s="45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241"/>
      <c r="BY87" s="45"/>
      <c r="BZ87" s="46"/>
      <c r="CA87" s="46"/>
      <c r="CB87" s="46"/>
      <c r="CC87" s="46"/>
      <c r="CD87" s="46"/>
      <c r="CE87" s="241"/>
      <c r="CF87" s="445"/>
      <c r="CG87" s="445"/>
      <c r="CH87" s="445"/>
      <c r="CI87" s="445"/>
      <c r="CJ87" s="446"/>
      <c r="CL87">
        <f t="shared" si="0"/>
      </c>
    </row>
    <row r="88" spans="24:90" ht="15" customHeight="1">
      <c r="X88" s="177">
        <f t="shared" si="1"/>
        <v>39</v>
      </c>
      <c r="Y88" s="182"/>
      <c r="Z88" s="183"/>
      <c r="AA88" s="183"/>
      <c r="AB88" s="183"/>
      <c r="AC88" s="183"/>
      <c r="AD88" s="183"/>
      <c r="AE88" s="183"/>
      <c r="AF88" s="183"/>
      <c r="AG88" s="183"/>
      <c r="AH88" s="184"/>
      <c r="AI88" s="184"/>
      <c r="AJ88" s="184"/>
      <c r="AK88" s="184"/>
      <c r="AL88" s="220"/>
      <c r="AM88" s="225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  <c r="BI88" s="230"/>
      <c r="BJ88" s="44"/>
      <c r="BK88" s="196"/>
      <c r="BL88" s="244"/>
      <c r="BM88" s="45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241"/>
      <c r="BY88" s="45"/>
      <c r="BZ88" s="46"/>
      <c r="CA88" s="46"/>
      <c r="CB88" s="46"/>
      <c r="CC88" s="46"/>
      <c r="CD88" s="46"/>
      <c r="CE88" s="241"/>
      <c r="CF88" s="445"/>
      <c r="CG88" s="445"/>
      <c r="CH88" s="445"/>
      <c r="CI88" s="445"/>
      <c r="CJ88" s="446"/>
      <c r="CL88">
        <f t="shared" si="0"/>
      </c>
    </row>
    <row r="89" spans="24:90" ht="15" customHeight="1">
      <c r="X89" s="177">
        <f t="shared" si="1"/>
        <v>40</v>
      </c>
      <c r="Y89" s="182"/>
      <c r="Z89" s="183"/>
      <c r="AA89" s="183"/>
      <c r="AB89" s="183"/>
      <c r="AC89" s="183"/>
      <c r="AD89" s="183"/>
      <c r="AE89" s="183"/>
      <c r="AF89" s="183"/>
      <c r="AG89" s="183"/>
      <c r="AH89" s="184"/>
      <c r="AI89" s="184"/>
      <c r="AJ89" s="184"/>
      <c r="AK89" s="184"/>
      <c r="AL89" s="220"/>
      <c r="AM89" s="225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30"/>
      <c r="BJ89" s="44"/>
      <c r="BK89" s="196"/>
      <c r="BL89" s="244"/>
      <c r="BM89" s="45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241"/>
      <c r="BY89" s="45"/>
      <c r="BZ89" s="46"/>
      <c r="CA89" s="46"/>
      <c r="CB89" s="46"/>
      <c r="CC89" s="46"/>
      <c r="CD89" s="46"/>
      <c r="CE89" s="241"/>
      <c r="CF89" s="445"/>
      <c r="CG89" s="445"/>
      <c r="CH89" s="445"/>
      <c r="CI89" s="445"/>
      <c r="CJ89" s="446"/>
      <c r="CL89">
        <f t="shared" si="0"/>
      </c>
    </row>
    <row r="90" spans="24:90" ht="15" customHeight="1">
      <c r="X90" s="177">
        <f t="shared" si="1"/>
        <v>41</v>
      </c>
      <c r="Y90" s="182"/>
      <c r="Z90" s="183"/>
      <c r="AA90" s="183"/>
      <c r="AB90" s="183"/>
      <c r="AC90" s="183"/>
      <c r="AD90" s="183"/>
      <c r="AE90" s="183"/>
      <c r="AF90" s="183"/>
      <c r="AG90" s="183"/>
      <c r="AH90" s="184"/>
      <c r="AI90" s="184"/>
      <c r="AJ90" s="184"/>
      <c r="AK90" s="184"/>
      <c r="AL90" s="220"/>
      <c r="AM90" s="225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30"/>
      <c r="BJ90" s="44"/>
      <c r="BK90" s="196"/>
      <c r="BL90" s="244"/>
      <c r="BM90" s="45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241"/>
      <c r="BY90" s="45"/>
      <c r="BZ90" s="46"/>
      <c r="CA90" s="46"/>
      <c r="CB90" s="46"/>
      <c r="CC90" s="46"/>
      <c r="CD90" s="46"/>
      <c r="CE90" s="241"/>
      <c r="CF90" s="445"/>
      <c r="CG90" s="445"/>
      <c r="CH90" s="445"/>
      <c r="CI90" s="445"/>
      <c r="CJ90" s="446"/>
      <c r="CL90">
        <f t="shared" si="0"/>
      </c>
    </row>
    <row r="91" spans="24:90" ht="15" customHeight="1">
      <c r="X91" s="177">
        <f t="shared" si="1"/>
        <v>42</v>
      </c>
      <c r="Y91" s="182"/>
      <c r="Z91" s="183"/>
      <c r="AA91" s="183"/>
      <c r="AB91" s="183"/>
      <c r="AC91" s="183"/>
      <c r="AD91" s="183"/>
      <c r="AE91" s="183"/>
      <c r="AF91" s="183"/>
      <c r="AG91" s="183"/>
      <c r="AH91" s="184"/>
      <c r="AI91" s="184"/>
      <c r="AJ91" s="184"/>
      <c r="AK91" s="184"/>
      <c r="AL91" s="220"/>
      <c r="AM91" s="225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30"/>
      <c r="BJ91" s="44"/>
      <c r="BK91" s="196"/>
      <c r="BL91" s="244"/>
      <c r="BM91" s="45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241"/>
      <c r="BY91" s="45"/>
      <c r="BZ91" s="46"/>
      <c r="CA91" s="46"/>
      <c r="CB91" s="46"/>
      <c r="CC91" s="46"/>
      <c r="CD91" s="46"/>
      <c r="CE91" s="241"/>
      <c r="CF91" s="445"/>
      <c r="CG91" s="445"/>
      <c r="CH91" s="445"/>
      <c r="CI91" s="445"/>
      <c r="CJ91" s="446"/>
      <c r="CL91">
        <f t="shared" si="0"/>
      </c>
    </row>
    <row r="92" spans="24:90" ht="15" customHeight="1">
      <c r="X92" s="177">
        <f t="shared" si="1"/>
        <v>43</v>
      </c>
      <c r="Y92" s="182"/>
      <c r="Z92" s="183"/>
      <c r="AA92" s="183"/>
      <c r="AB92" s="183"/>
      <c r="AC92" s="183"/>
      <c r="AD92" s="183"/>
      <c r="AE92" s="183"/>
      <c r="AF92" s="183"/>
      <c r="AG92" s="183"/>
      <c r="AH92" s="184"/>
      <c r="AI92" s="184"/>
      <c r="AJ92" s="184"/>
      <c r="AK92" s="184"/>
      <c r="AL92" s="220"/>
      <c r="AM92" s="225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30"/>
      <c r="BJ92" s="44"/>
      <c r="BK92" s="196"/>
      <c r="BL92" s="244"/>
      <c r="BM92" s="45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241"/>
      <c r="BY92" s="45"/>
      <c r="BZ92" s="46"/>
      <c r="CA92" s="46"/>
      <c r="CB92" s="46"/>
      <c r="CC92" s="46"/>
      <c r="CD92" s="46"/>
      <c r="CE92" s="241"/>
      <c r="CF92" s="445"/>
      <c r="CG92" s="445"/>
      <c r="CH92" s="445"/>
      <c r="CI92" s="445"/>
      <c r="CJ92" s="446"/>
      <c r="CL92">
        <f t="shared" si="0"/>
      </c>
    </row>
    <row r="93" spans="24:90" ht="15" customHeight="1">
      <c r="X93" s="177">
        <f t="shared" si="1"/>
        <v>44</v>
      </c>
      <c r="Y93" s="182"/>
      <c r="Z93" s="183"/>
      <c r="AA93" s="183"/>
      <c r="AB93" s="183"/>
      <c r="AC93" s="183"/>
      <c r="AD93" s="183"/>
      <c r="AE93" s="183"/>
      <c r="AF93" s="183"/>
      <c r="AG93" s="183"/>
      <c r="AH93" s="184"/>
      <c r="AI93" s="184"/>
      <c r="AJ93" s="184"/>
      <c r="AK93" s="184"/>
      <c r="AL93" s="220"/>
      <c r="AM93" s="225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  <c r="BI93" s="230"/>
      <c r="BJ93" s="44"/>
      <c r="BK93" s="196"/>
      <c r="BL93" s="244"/>
      <c r="BM93" s="45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241"/>
      <c r="BY93" s="45"/>
      <c r="BZ93" s="46"/>
      <c r="CA93" s="46"/>
      <c r="CB93" s="46"/>
      <c r="CC93" s="46"/>
      <c r="CD93" s="46"/>
      <c r="CE93" s="241"/>
      <c r="CF93" s="445"/>
      <c r="CG93" s="445"/>
      <c r="CH93" s="445"/>
      <c r="CI93" s="445"/>
      <c r="CJ93" s="446"/>
      <c r="CL93">
        <f t="shared" si="0"/>
      </c>
    </row>
    <row r="94" spans="24:90" ht="15" customHeight="1">
      <c r="X94" s="177">
        <f t="shared" si="1"/>
        <v>45</v>
      </c>
      <c r="Y94" s="182"/>
      <c r="Z94" s="183"/>
      <c r="AA94" s="183"/>
      <c r="AB94" s="183"/>
      <c r="AC94" s="183"/>
      <c r="AD94" s="183"/>
      <c r="AE94" s="183"/>
      <c r="AF94" s="183"/>
      <c r="AG94" s="183"/>
      <c r="AH94" s="184"/>
      <c r="AI94" s="184"/>
      <c r="AJ94" s="184"/>
      <c r="AK94" s="184"/>
      <c r="AL94" s="220"/>
      <c r="AM94" s="225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  <c r="BI94" s="230"/>
      <c r="BJ94" s="44"/>
      <c r="BK94" s="196"/>
      <c r="BL94" s="244"/>
      <c r="BM94" s="45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241"/>
      <c r="BY94" s="45"/>
      <c r="BZ94" s="46"/>
      <c r="CA94" s="46"/>
      <c r="CB94" s="46"/>
      <c r="CC94" s="46"/>
      <c r="CD94" s="46"/>
      <c r="CE94" s="241"/>
      <c r="CF94" s="445"/>
      <c r="CG94" s="445"/>
      <c r="CH94" s="445"/>
      <c r="CI94" s="445"/>
      <c r="CJ94" s="446"/>
      <c r="CL94">
        <f t="shared" si="0"/>
      </c>
    </row>
    <row r="95" spans="24:90" ht="15" customHeight="1">
      <c r="X95" s="177">
        <f t="shared" si="1"/>
        <v>46</v>
      </c>
      <c r="Y95" s="182"/>
      <c r="Z95" s="183"/>
      <c r="AA95" s="183"/>
      <c r="AB95" s="183"/>
      <c r="AC95" s="183"/>
      <c r="AD95" s="183"/>
      <c r="AE95" s="183"/>
      <c r="AF95" s="183"/>
      <c r="AG95" s="183"/>
      <c r="AH95" s="184"/>
      <c r="AI95" s="184"/>
      <c r="AJ95" s="184"/>
      <c r="AK95" s="184"/>
      <c r="AL95" s="220"/>
      <c r="AM95" s="225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  <c r="BH95" s="226"/>
      <c r="BI95" s="230"/>
      <c r="BJ95" s="44"/>
      <c r="BK95" s="196"/>
      <c r="BL95" s="244"/>
      <c r="BM95" s="45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241"/>
      <c r="BY95" s="45"/>
      <c r="BZ95" s="46"/>
      <c r="CA95" s="46"/>
      <c r="CB95" s="46"/>
      <c r="CC95" s="46"/>
      <c r="CD95" s="46"/>
      <c r="CE95" s="241"/>
      <c r="CF95" s="445"/>
      <c r="CG95" s="445"/>
      <c r="CH95" s="445"/>
      <c r="CI95" s="445"/>
      <c r="CJ95" s="446"/>
      <c r="CL95">
        <f t="shared" si="0"/>
      </c>
    </row>
    <row r="96" spans="24:90" ht="15" customHeight="1">
      <c r="X96" s="177">
        <f t="shared" si="1"/>
        <v>47</v>
      </c>
      <c r="Y96" s="182"/>
      <c r="Z96" s="183"/>
      <c r="AA96" s="183"/>
      <c r="AB96" s="183"/>
      <c r="AC96" s="183"/>
      <c r="AD96" s="183"/>
      <c r="AE96" s="183"/>
      <c r="AF96" s="183"/>
      <c r="AG96" s="183"/>
      <c r="AH96" s="184"/>
      <c r="AI96" s="184"/>
      <c r="AJ96" s="184"/>
      <c r="AK96" s="184"/>
      <c r="AL96" s="220"/>
      <c r="AM96" s="225"/>
      <c r="AN96" s="226"/>
      <c r="AO96" s="226"/>
      <c r="AP96" s="22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  <c r="BI96" s="230"/>
      <c r="BJ96" s="44"/>
      <c r="BK96" s="196"/>
      <c r="BL96" s="244"/>
      <c r="BM96" s="45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241"/>
      <c r="BY96" s="45"/>
      <c r="BZ96" s="46"/>
      <c r="CA96" s="46"/>
      <c r="CB96" s="46"/>
      <c r="CC96" s="46"/>
      <c r="CD96" s="46"/>
      <c r="CE96" s="241"/>
      <c r="CF96" s="445"/>
      <c r="CG96" s="445"/>
      <c r="CH96" s="445"/>
      <c r="CI96" s="445"/>
      <c r="CJ96" s="446"/>
      <c r="CL96">
        <f t="shared" si="0"/>
      </c>
    </row>
    <row r="97" spans="24:90" ht="15" customHeight="1">
      <c r="X97" s="177">
        <f t="shared" si="1"/>
        <v>48</v>
      </c>
      <c r="Y97" s="182"/>
      <c r="Z97" s="183"/>
      <c r="AA97" s="183"/>
      <c r="AB97" s="183"/>
      <c r="AC97" s="183"/>
      <c r="AD97" s="183"/>
      <c r="AE97" s="183"/>
      <c r="AF97" s="183"/>
      <c r="AG97" s="183"/>
      <c r="AH97" s="184"/>
      <c r="AI97" s="184"/>
      <c r="AJ97" s="184"/>
      <c r="AK97" s="184"/>
      <c r="AL97" s="220"/>
      <c r="AM97" s="225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226"/>
      <c r="BH97" s="226"/>
      <c r="BI97" s="230"/>
      <c r="BJ97" s="44"/>
      <c r="BK97" s="196"/>
      <c r="BL97" s="244"/>
      <c r="BM97" s="45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241"/>
      <c r="BY97" s="45"/>
      <c r="BZ97" s="46"/>
      <c r="CA97" s="46"/>
      <c r="CB97" s="46"/>
      <c r="CC97" s="46"/>
      <c r="CD97" s="46"/>
      <c r="CE97" s="241"/>
      <c r="CF97" s="445"/>
      <c r="CG97" s="445"/>
      <c r="CH97" s="445"/>
      <c r="CI97" s="445"/>
      <c r="CJ97" s="446"/>
      <c r="CL97">
        <f t="shared" si="0"/>
      </c>
    </row>
    <row r="98" spans="24:90" ht="15" customHeight="1">
      <c r="X98" s="177">
        <f t="shared" si="1"/>
        <v>49</v>
      </c>
      <c r="Y98" s="182"/>
      <c r="Z98" s="183"/>
      <c r="AA98" s="183"/>
      <c r="AB98" s="183"/>
      <c r="AC98" s="183"/>
      <c r="AD98" s="183"/>
      <c r="AE98" s="183"/>
      <c r="AF98" s="183"/>
      <c r="AG98" s="183"/>
      <c r="AH98" s="184"/>
      <c r="AI98" s="184"/>
      <c r="AJ98" s="184"/>
      <c r="AK98" s="184"/>
      <c r="AL98" s="220"/>
      <c r="AM98" s="225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30"/>
      <c r="BJ98" s="44"/>
      <c r="BK98" s="196"/>
      <c r="BL98" s="244"/>
      <c r="BM98" s="45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241"/>
      <c r="BY98" s="45"/>
      <c r="BZ98" s="46"/>
      <c r="CA98" s="46"/>
      <c r="CB98" s="46"/>
      <c r="CC98" s="46"/>
      <c r="CD98" s="46"/>
      <c r="CE98" s="241"/>
      <c r="CF98" s="445"/>
      <c r="CG98" s="445"/>
      <c r="CH98" s="445"/>
      <c r="CI98" s="445"/>
      <c r="CJ98" s="446"/>
      <c r="CL98">
        <f t="shared" si="0"/>
      </c>
    </row>
    <row r="99" spans="24:90" ht="15" customHeight="1" thickBot="1">
      <c r="X99" s="194">
        <f t="shared" si="1"/>
        <v>50</v>
      </c>
      <c r="Y99" s="185"/>
      <c r="Z99" s="186"/>
      <c r="AA99" s="186"/>
      <c r="AB99" s="186"/>
      <c r="AC99" s="186"/>
      <c r="AD99" s="186"/>
      <c r="AE99" s="186"/>
      <c r="AF99" s="186"/>
      <c r="AG99" s="186"/>
      <c r="AH99" s="187"/>
      <c r="AI99" s="187"/>
      <c r="AJ99" s="187"/>
      <c r="AK99" s="187"/>
      <c r="AL99" s="222"/>
      <c r="AM99" s="227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31"/>
      <c r="BJ99" s="47"/>
      <c r="BK99" s="197"/>
      <c r="BL99" s="245"/>
      <c r="BM99" s="48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242"/>
      <c r="BY99" s="48"/>
      <c r="BZ99" s="49"/>
      <c r="CA99" s="49"/>
      <c r="CB99" s="49"/>
      <c r="CC99" s="49"/>
      <c r="CD99" s="49"/>
      <c r="CE99" s="242"/>
      <c r="CF99" s="447"/>
      <c r="CG99" s="447"/>
      <c r="CH99" s="447"/>
      <c r="CI99" s="447"/>
      <c r="CJ99" s="448"/>
      <c r="CL99">
        <f t="shared" si="0"/>
      </c>
    </row>
    <row r="100" spans="24:88" ht="6" customHeight="1" thickBot="1">
      <c r="X100" s="219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0"/>
      <c r="AI100" s="210"/>
      <c r="AJ100" s="210"/>
      <c r="AK100" s="210"/>
      <c r="AL100" s="210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2"/>
      <c r="BI100" s="210"/>
      <c r="BJ100" s="141"/>
      <c r="BK100" s="141"/>
      <c r="BL100" s="141"/>
      <c r="BM100" s="213"/>
      <c r="BN100" s="213"/>
      <c r="BO100" s="213"/>
      <c r="BP100" s="213"/>
      <c r="BQ100" s="213"/>
      <c r="BR100" s="213"/>
      <c r="BS100" s="213"/>
      <c r="BT100" s="213"/>
      <c r="BU100" s="213"/>
      <c r="BV100" s="213"/>
      <c r="BW100" s="213"/>
      <c r="BX100" s="213"/>
      <c r="BY100" s="141"/>
      <c r="BZ100" s="141"/>
      <c r="CA100" s="141"/>
      <c r="CB100" s="141"/>
      <c r="CC100" s="141"/>
      <c r="CD100" s="141"/>
      <c r="CE100" s="141"/>
      <c r="CF100" s="218"/>
      <c r="CG100" s="218"/>
      <c r="CH100" s="218"/>
      <c r="CI100" s="218"/>
      <c r="CJ100" s="218"/>
    </row>
    <row r="101" spans="24:88" ht="12.75" customHeight="1">
      <c r="X101" s="9"/>
      <c r="Y101" s="302" t="s">
        <v>42</v>
      </c>
      <c r="Z101" s="303"/>
      <c r="AA101" s="303"/>
      <c r="AB101" s="303"/>
      <c r="AC101" s="303"/>
      <c r="AD101" s="303"/>
      <c r="AE101" s="303"/>
      <c r="AF101" s="303"/>
      <c r="AG101" s="506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2"/>
      <c r="BI101" s="210"/>
      <c r="BJ101" s="141"/>
      <c r="BK101" s="141"/>
      <c r="BL101" s="141"/>
      <c r="BM101" s="213"/>
      <c r="BN101" s="116"/>
      <c r="BO101" s="116"/>
      <c r="BP101" s="139"/>
      <c r="BQ101" s="139"/>
      <c r="BR101" s="116"/>
      <c r="BS101" s="116"/>
      <c r="BT101" s="116"/>
      <c r="BU101" s="116"/>
      <c r="BV101" s="116"/>
      <c r="BW101" s="116"/>
      <c r="BX101" s="116"/>
      <c r="BY101" s="507" t="s">
        <v>45</v>
      </c>
      <c r="BZ101" s="508"/>
      <c r="CA101" s="508"/>
      <c r="CB101" s="508"/>
      <c r="CC101" s="508"/>
      <c r="CD101" s="508"/>
      <c r="CE101" s="508"/>
      <c r="CF101" s="508"/>
      <c r="CG101" s="508"/>
      <c r="CH101" s="508"/>
      <c r="CI101" s="509"/>
      <c r="CJ101" s="139"/>
    </row>
    <row r="102" spans="24:89" ht="12.75" customHeight="1">
      <c r="X102" s="1"/>
      <c r="Y102" s="510" t="s">
        <v>43</v>
      </c>
      <c r="Z102" s="511"/>
      <c r="AA102" s="511"/>
      <c r="AB102" s="511"/>
      <c r="AC102" s="511"/>
      <c r="AD102" s="512">
        <f>COUNTIF(Q193:Q242,"=H")</f>
        <v>0</v>
      </c>
      <c r="AE102" s="512"/>
      <c r="AF102" s="512"/>
      <c r="AG102" s="513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4"/>
      <c r="BF102" s="214"/>
      <c r="BG102" s="214"/>
      <c r="BH102" s="214"/>
      <c r="BI102" s="214"/>
      <c r="BJ102" s="139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116"/>
      <c r="BX102" s="116"/>
      <c r="BY102" s="514" t="s">
        <v>46</v>
      </c>
      <c r="BZ102" s="515"/>
      <c r="CA102" s="515"/>
      <c r="CB102" s="515"/>
      <c r="CC102" s="515"/>
      <c r="CD102" s="515"/>
      <c r="CE102" s="515"/>
      <c r="CF102" s="515"/>
      <c r="CG102" s="51" t="s">
        <v>47</v>
      </c>
      <c r="CH102" s="51" t="s">
        <v>23</v>
      </c>
      <c r="CI102" s="52" t="s">
        <v>24</v>
      </c>
      <c r="CJ102" s="116"/>
      <c r="CK102" s="13"/>
    </row>
    <row r="103" spans="24:89" ht="14.25" customHeight="1" thickBot="1">
      <c r="X103" s="1"/>
      <c r="Y103" s="510" t="s">
        <v>44</v>
      </c>
      <c r="Z103" s="511"/>
      <c r="AA103" s="511"/>
      <c r="AB103" s="511"/>
      <c r="AC103" s="511"/>
      <c r="AD103" s="512">
        <f>COUNTIF(Q193:Q242,"=M")</f>
        <v>0</v>
      </c>
      <c r="AE103" s="512"/>
      <c r="AF103" s="512"/>
      <c r="AG103" s="513"/>
      <c r="AI103" s="139"/>
      <c r="AJ103" s="139"/>
      <c r="AK103" s="139"/>
      <c r="AL103" s="139"/>
      <c r="AM103" s="139"/>
      <c r="AN103" s="139"/>
      <c r="AO103" s="139"/>
      <c r="AP103" s="139"/>
      <c r="AQ103" s="516"/>
      <c r="AR103" s="516"/>
      <c r="AS103" s="516"/>
      <c r="AT103" s="516"/>
      <c r="AU103" s="516"/>
      <c r="AV103" s="516"/>
      <c r="AW103" s="516"/>
      <c r="AX103" s="516"/>
      <c r="AY103" s="516"/>
      <c r="AZ103" s="516"/>
      <c r="BA103" s="516"/>
      <c r="BB103" s="516"/>
      <c r="BC103" s="516"/>
      <c r="BD103" s="516"/>
      <c r="BE103" s="50"/>
      <c r="BF103" s="50"/>
      <c r="BG103" s="50"/>
      <c r="BH103" s="50"/>
      <c r="BI103" s="50"/>
      <c r="BJ103" s="50"/>
      <c r="BK103" s="517"/>
      <c r="BL103" s="518"/>
      <c r="BM103" s="518"/>
      <c r="BN103" s="518"/>
      <c r="BO103" s="518"/>
      <c r="BP103" s="518"/>
      <c r="BQ103" s="518"/>
      <c r="BR103" s="518"/>
      <c r="BS103" s="518"/>
      <c r="BT103" s="518"/>
      <c r="BU103" s="518"/>
      <c r="BV103" s="518"/>
      <c r="BW103" s="91"/>
      <c r="BX103" s="91"/>
      <c r="BY103" s="519"/>
      <c r="BZ103" s="520"/>
      <c r="CA103" s="520"/>
      <c r="CB103" s="520"/>
      <c r="CC103" s="520"/>
      <c r="CD103" s="520"/>
      <c r="CE103" s="520"/>
      <c r="CF103" s="521"/>
      <c r="CG103" s="197"/>
      <c r="CH103" s="197"/>
      <c r="CI103" s="252"/>
      <c r="CJ103" s="91"/>
      <c r="CK103" s="13"/>
    </row>
    <row r="104" spans="24:89" ht="13.5" thickBot="1">
      <c r="X104" s="1"/>
      <c r="Y104" s="522" t="s">
        <v>21</v>
      </c>
      <c r="Z104" s="523"/>
      <c r="AA104" s="523"/>
      <c r="AB104" s="523"/>
      <c r="AC104" s="523"/>
      <c r="AD104" s="524">
        <f>AD102+AD103</f>
        <v>0</v>
      </c>
      <c r="AE104" s="524"/>
      <c r="AF104" s="524"/>
      <c r="AG104" s="525"/>
      <c r="AI104" s="139"/>
      <c r="AJ104" s="139"/>
      <c r="AK104" s="139"/>
      <c r="AL104" s="139"/>
      <c r="AM104" s="139"/>
      <c r="AN104" s="139"/>
      <c r="AO104" s="139"/>
      <c r="AP104" s="139"/>
      <c r="AQ104" s="65"/>
      <c r="AR104" s="526" t="s">
        <v>665</v>
      </c>
      <c r="AS104" s="527"/>
      <c r="AT104" s="527"/>
      <c r="AU104" s="527"/>
      <c r="AV104" s="527"/>
      <c r="AW104" s="527"/>
      <c r="AX104" s="527"/>
      <c r="AY104" s="527"/>
      <c r="AZ104" s="527"/>
      <c r="BA104" s="527"/>
      <c r="BB104" s="527"/>
      <c r="BC104" s="66"/>
      <c r="BD104" s="67"/>
      <c r="BE104" s="53"/>
      <c r="BF104" s="50"/>
      <c r="BG104" s="50"/>
      <c r="BH104" s="50"/>
      <c r="BI104" s="50"/>
      <c r="BJ104" s="50"/>
      <c r="BK104" s="526" t="s">
        <v>48</v>
      </c>
      <c r="BL104" s="526"/>
      <c r="BM104" s="526"/>
      <c r="BN104" s="526"/>
      <c r="BO104" s="526"/>
      <c r="BP104" s="526"/>
      <c r="BQ104" s="526"/>
      <c r="BR104" s="528"/>
      <c r="BS104" s="528"/>
      <c r="BT104" s="528"/>
      <c r="BU104" s="528"/>
      <c r="BV104" s="528"/>
      <c r="BW104" s="91"/>
      <c r="BX104" s="91"/>
      <c r="BY104" s="91"/>
      <c r="BZ104" s="91"/>
      <c r="CA104" s="91"/>
      <c r="CB104" s="91"/>
      <c r="CC104" s="91"/>
      <c r="CD104" s="91"/>
      <c r="CE104" s="53"/>
      <c r="CF104" s="53"/>
      <c r="CG104" s="53"/>
      <c r="CH104" s="53"/>
      <c r="CI104" s="53"/>
      <c r="CJ104" s="53"/>
      <c r="CK104" s="13"/>
    </row>
    <row r="105" spans="35:88" ht="14.25">
      <c r="AI105" s="139"/>
      <c r="AJ105" s="139"/>
      <c r="AK105" s="139"/>
      <c r="AL105" s="139"/>
      <c r="AM105" s="139"/>
      <c r="AN105" s="139"/>
      <c r="AO105" s="139"/>
      <c r="AP105" s="139"/>
      <c r="AQ105" s="68"/>
      <c r="AR105" s="68"/>
      <c r="AS105" s="529" t="s">
        <v>666</v>
      </c>
      <c r="AT105" s="529"/>
      <c r="AU105" s="529"/>
      <c r="AV105" s="529"/>
      <c r="AW105" s="529"/>
      <c r="AX105" s="529"/>
      <c r="AY105" s="529"/>
      <c r="AZ105" s="529"/>
      <c r="BA105" s="68"/>
      <c r="BB105" s="68"/>
      <c r="BC105" s="68"/>
      <c r="BD105" s="68"/>
      <c r="BE105" s="50"/>
      <c r="BF105" s="53"/>
      <c r="BG105" s="53"/>
      <c r="BH105" s="53"/>
      <c r="BI105" s="53"/>
      <c r="BJ105" s="53"/>
      <c r="BK105" s="68"/>
      <c r="BL105" s="68"/>
      <c r="BM105" s="529" t="s">
        <v>13</v>
      </c>
      <c r="BN105" s="529"/>
      <c r="BO105" s="529"/>
      <c r="BP105" s="529"/>
      <c r="BQ105" s="529"/>
      <c r="BR105" s="529"/>
      <c r="BS105" s="529"/>
      <c r="BT105" s="530"/>
      <c r="BU105" s="68"/>
      <c r="BV105" s="68"/>
      <c r="BW105" s="217"/>
      <c r="BX105" s="211"/>
      <c r="BY105" s="211"/>
      <c r="BZ105" s="211"/>
      <c r="CA105" s="211"/>
      <c r="CB105" s="139"/>
      <c r="CC105" s="139"/>
      <c r="CD105" s="139"/>
      <c r="CE105" s="50"/>
      <c r="CF105" s="50"/>
      <c r="CG105" s="50"/>
      <c r="CH105" s="50"/>
      <c r="CI105" s="50"/>
      <c r="CJ105" s="50"/>
    </row>
    <row r="106" spans="53:64" ht="12.75"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49:67" ht="12.75">
      <c r="AW107" s="13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3"/>
    </row>
    <row r="108" spans="49:79" ht="12.75">
      <c r="AW108" s="13"/>
      <c r="AX108" s="16"/>
      <c r="AY108" s="16"/>
      <c r="AZ108" s="16"/>
      <c r="BA108" s="16"/>
      <c r="BB108" s="16"/>
      <c r="BC108" s="16"/>
      <c r="BD108" s="16"/>
      <c r="BE108" s="16"/>
      <c r="BF108" s="16"/>
      <c r="BG108" s="17"/>
      <c r="BH108" s="17"/>
      <c r="BI108" s="17"/>
      <c r="BJ108" s="17"/>
      <c r="BK108" s="17"/>
      <c r="BL108" s="17"/>
      <c r="BM108" s="17"/>
      <c r="BN108" s="17"/>
      <c r="BO108" s="13"/>
      <c r="BQ108" s="1"/>
      <c r="BR108" s="1"/>
      <c r="BS108" s="25"/>
      <c r="BT108" s="25"/>
      <c r="BU108" s="25"/>
      <c r="BV108" s="25"/>
      <c r="BW108" s="25"/>
      <c r="BX108" s="25"/>
      <c r="BY108" s="25"/>
      <c r="BZ108" s="1"/>
      <c r="CA108" s="1"/>
    </row>
    <row r="109" spans="49:67" ht="12.75">
      <c r="AW109" s="13"/>
      <c r="AX109" s="16"/>
      <c r="AY109" s="16"/>
      <c r="AZ109" s="16"/>
      <c r="BA109" s="16"/>
      <c r="BB109" s="16"/>
      <c r="BC109" s="16"/>
      <c r="BD109" s="16"/>
      <c r="BE109" s="16"/>
      <c r="BF109" s="16"/>
      <c r="BG109" s="17"/>
      <c r="BH109" s="17"/>
      <c r="BI109" s="17"/>
      <c r="BJ109" s="17"/>
      <c r="BK109" s="17"/>
      <c r="BL109" s="17"/>
      <c r="BM109" s="17"/>
      <c r="BN109" s="17"/>
      <c r="BO109" s="13"/>
    </row>
    <row r="110" spans="50:66" ht="12.75">
      <c r="AX110" s="531"/>
      <c r="AY110" s="531"/>
      <c r="AZ110" s="531"/>
      <c r="BA110" s="531"/>
      <c r="BB110" s="531"/>
      <c r="BC110" s="531"/>
      <c r="BD110" s="531"/>
      <c r="BE110" s="531"/>
      <c r="BF110" s="531"/>
      <c r="BG110" s="532"/>
      <c r="BH110" s="532"/>
      <c r="BI110" s="532"/>
      <c r="BJ110" s="532"/>
      <c r="BK110" s="532"/>
      <c r="BL110" s="532"/>
      <c r="BM110" s="532"/>
      <c r="BN110" s="532"/>
    </row>
    <row r="130" ht="13.5" thickBot="1"/>
    <row r="131" spans="2:3" ht="13.5" thickBot="1">
      <c r="B131" s="85" t="s">
        <v>93</v>
      </c>
      <c r="C131" s="86" t="str">
        <f>K138</f>
        <v>070101</v>
      </c>
    </row>
    <row r="132" spans="2:3" ht="13.5" thickBot="1">
      <c r="B132" s="87"/>
      <c r="C132" s="88"/>
    </row>
    <row r="133" spans="2:9" ht="13.5" thickBot="1">
      <c r="B133" s="89" t="s">
        <v>94</v>
      </c>
      <c r="C133" s="90" t="str">
        <f>IF(C131&lt;&gt;"",IF(ISERROR(VLOOKUP(C131,B137:C434,2,FALSE)),"Código Incorrecto",VLOOKUP(C131,B137:C434,2,FALSE)),"")</f>
        <v>DRE DEL CALLAO</v>
      </c>
      <c r="G133" s="100" t="s">
        <v>567</v>
      </c>
      <c r="H133" s="100"/>
      <c r="I133" s="101">
        <f>IF(K135&lt;&gt;"",IF(LEN(K135)&lt;&gt;7,"error: Falta Código Modular de IE",""),"")</f>
      </c>
    </row>
    <row r="134" spans="2:17" ht="13.5" thickBot="1">
      <c r="B134" s="91"/>
      <c r="C134" s="91"/>
      <c r="G134" s="102" t="s">
        <v>568</v>
      </c>
      <c r="H134" s="102"/>
      <c r="I134" s="103">
        <f>IF(K135&lt;&gt;"",IF(DAY(M135)=0,"error: Falta llenar Fecha Inicio de Período Lectivo",IF(TYPE(M135)&lt;&gt;1,"Corregir Formato de Fecha de Inicio Período Lectivo","")),"")</f>
      </c>
      <c r="K134" s="108" t="s">
        <v>585</v>
      </c>
      <c r="L134" s="91"/>
      <c r="M134" s="109" t="s">
        <v>586</v>
      </c>
      <c r="N134" s="110"/>
      <c r="O134" s="111" t="s">
        <v>587</v>
      </c>
      <c r="P134" s="110"/>
      <c r="Q134" s="111" t="s">
        <v>588</v>
      </c>
    </row>
    <row r="135" spans="2:17" ht="13.5" thickBot="1">
      <c r="B135" s="92" t="s">
        <v>95</v>
      </c>
      <c r="C135" s="93" t="s">
        <v>96</v>
      </c>
      <c r="G135" s="102" t="s">
        <v>569</v>
      </c>
      <c r="H135" s="102"/>
      <c r="I135" s="103">
        <f>IF(K135&lt;&gt;"",IF(DAY(M138)=0,"error: Falta llenar Fecha Finalizacion de Período Lectivo",IF(TYPE(M138)&lt;&gt;1,"Corregir Formato de Fecha de Inicio Periodo Lectivo","")),"")</f>
      </c>
      <c r="K135" s="112">
        <f>CONCATENATE(AS12,AT12,AU12,AV12,AW12,AX12,AY12)</f>
      </c>
      <c r="L135" s="91"/>
      <c r="M135" s="113">
        <f>BO11</f>
        <v>0</v>
      </c>
      <c r="N135" s="114"/>
      <c r="O135" s="115">
        <f>T(BL11)</f>
      </c>
      <c r="P135" s="114"/>
      <c r="Q135" s="115">
        <f>T(CB12)</f>
      </c>
    </row>
    <row r="136" spans="2:17" ht="13.5" thickBot="1">
      <c r="B136" s="91"/>
      <c r="C136" s="91" t="s">
        <v>97</v>
      </c>
      <c r="G136" s="102" t="s">
        <v>570</v>
      </c>
      <c r="H136" s="102"/>
      <c r="I136" s="101">
        <f>IF(K135&lt;&gt;"",IF(LEN(K138)&lt;&gt;6,"error: Falta llenar Codigo UGEL",""),"")</f>
      </c>
      <c r="K136" s="91"/>
      <c r="L136" s="91"/>
      <c r="M136" s="116"/>
      <c r="N136" s="67"/>
      <c r="O136" s="91"/>
      <c r="P136" s="67"/>
      <c r="Q136" s="91"/>
    </row>
    <row r="137" spans="2:17" ht="13.5" thickBot="1">
      <c r="B137" s="94" t="s">
        <v>98</v>
      </c>
      <c r="C137" s="95" t="s">
        <v>99</v>
      </c>
      <c r="G137" s="102" t="s">
        <v>571</v>
      </c>
      <c r="H137" s="102"/>
      <c r="I137" s="101">
        <f>IF(K135&lt;&gt;"",IF(M141="","error: Falta Nombre de IE en Cabecera",""),"")</f>
      </c>
      <c r="K137" s="108" t="s">
        <v>589</v>
      </c>
      <c r="L137" s="91"/>
      <c r="M137" s="109" t="s">
        <v>590</v>
      </c>
      <c r="N137" s="117"/>
      <c r="O137" s="111" t="s">
        <v>591</v>
      </c>
      <c r="P137" s="117"/>
      <c r="Q137" s="111" t="s">
        <v>592</v>
      </c>
    </row>
    <row r="138" spans="2:17" ht="12.75">
      <c r="B138" s="96" t="s">
        <v>100</v>
      </c>
      <c r="C138" s="97" t="s">
        <v>101</v>
      </c>
      <c r="G138" s="102" t="s">
        <v>572</v>
      </c>
      <c r="H138" s="102"/>
      <c r="I138" s="101"/>
      <c r="K138" s="112" t="str">
        <f>CONCATENATE(AA12,AC12,AE12,AG12,AI12,AK12)</f>
        <v>070101</v>
      </c>
      <c r="L138" s="91"/>
      <c r="M138" s="113">
        <f>BU11</f>
        <v>0</v>
      </c>
      <c r="N138" s="67"/>
      <c r="O138" s="115" t="str">
        <f>TEXT(AZ15,"0")</f>
        <v>0</v>
      </c>
      <c r="P138" s="67"/>
      <c r="Q138" s="115">
        <f>T(CB13)</f>
      </c>
    </row>
    <row r="139" spans="2:17" ht="13.5" thickBot="1">
      <c r="B139" s="96" t="s">
        <v>102</v>
      </c>
      <c r="C139" s="97" t="s">
        <v>103</v>
      </c>
      <c r="G139" s="102" t="s">
        <v>573</v>
      </c>
      <c r="H139" s="102"/>
      <c r="I139" s="101">
        <f>IF(K135&lt;&gt;"",IF(M147="","error: Falta Modalidad en Cabecera",""),"")</f>
      </c>
      <c r="K139" s="91"/>
      <c r="L139" s="91"/>
      <c r="M139" s="67"/>
      <c r="N139" s="67"/>
      <c r="O139" s="91"/>
      <c r="P139" s="67"/>
      <c r="Q139" s="91"/>
    </row>
    <row r="140" spans="2:17" ht="13.5" thickBot="1">
      <c r="B140" s="96" t="s">
        <v>104</v>
      </c>
      <c r="C140" s="97" t="s">
        <v>105</v>
      </c>
      <c r="G140" s="102" t="s">
        <v>574</v>
      </c>
      <c r="H140" s="102"/>
      <c r="I140" s="101">
        <f>IF(K135&lt;&gt;"",IF(O135="","error: Falta Gestión en Cabecera",""),"")</f>
      </c>
      <c r="K140" s="67"/>
      <c r="L140" s="91"/>
      <c r="M140" s="111" t="s">
        <v>593</v>
      </c>
      <c r="N140" s="117"/>
      <c r="O140" s="111" t="s">
        <v>594</v>
      </c>
      <c r="P140" s="117"/>
      <c r="Q140" s="111" t="s">
        <v>595</v>
      </c>
    </row>
    <row r="141" spans="2:17" ht="12.75">
      <c r="B141" s="96" t="s">
        <v>106</v>
      </c>
      <c r="C141" s="97" t="s">
        <v>107</v>
      </c>
      <c r="G141" s="102" t="s">
        <v>575</v>
      </c>
      <c r="H141" s="102"/>
      <c r="I141" s="101">
        <f>IF(K135&lt;&gt;"",IF(T(O138)="0","error: Falta Grado en Cabecera",""),"")</f>
      </c>
      <c r="K141" s="67"/>
      <c r="L141" s="91"/>
      <c r="M141" s="118">
        <f>T(AS11)</f>
      </c>
      <c r="N141" s="117"/>
      <c r="O141" s="115">
        <f>T(BF15)</f>
      </c>
      <c r="P141" s="117"/>
      <c r="Q141" s="115">
        <f>T(BY16)</f>
      </c>
    </row>
    <row r="142" spans="2:17" ht="13.5" thickBot="1">
      <c r="B142" s="96" t="s">
        <v>108</v>
      </c>
      <c r="C142" s="97" t="s">
        <v>109</v>
      </c>
      <c r="G142" s="102" t="s">
        <v>576</v>
      </c>
      <c r="H142" s="102"/>
      <c r="I142" s="101">
        <f>IF(K135&lt;&gt;"",IF(O141="","error: Falta Sección en Cabecera",""),"")</f>
      </c>
      <c r="K142" s="67"/>
      <c r="L142" s="91"/>
      <c r="M142" s="91"/>
      <c r="N142" s="67"/>
      <c r="O142" s="91"/>
      <c r="P142" s="67"/>
      <c r="Q142" s="116"/>
    </row>
    <row r="143" spans="2:17" ht="13.5" thickBot="1">
      <c r="B143" s="96" t="s">
        <v>110</v>
      </c>
      <c r="C143" s="97" t="s">
        <v>111</v>
      </c>
      <c r="G143" s="102" t="s">
        <v>577</v>
      </c>
      <c r="H143" s="102"/>
      <c r="I143" s="101">
        <f>IF(K135&lt;&gt;"",IF(O144="","error: Falta Turno en Cabecera",""),"")</f>
      </c>
      <c r="K143" s="67"/>
      <c r="L143" s="91"/>
      <c r="M143" s="111" t="s">
        <v>596</v>
      </c>
      <c r="N143" s="117"/>
      <c r="O143" s="111" t="s">
        <v>597</v>
      </c>
      <c r="P143" s="117"/>
      <c r="Q143" s="111" t="s">
        <v>598</v>
      </c>
    </row>
    <row r="144" spans="2:17" ht="12.75">
      <c r="B144" s="96" t="s">
        <v>112</v>
      </c>
      <c r="C144" s="97" t="s">
        <v>113</v>
      </c>
      <c r="G144" s="102" t="s">
        <v>578</v>
      </c>
      <c r="H144" s="102"/>
      <c r="I144" s="101">
        <f>IF(K135&lt;&gt;"",IF(O147="","error: Falta Departamento en Cabecera",""),"")</f>
      </c>
      <c r="K144" s="67"/>
      <c r="L144" s="91"/>
      <c r="M144" s="115">
        <f>T(AS13)</f>
      </c>
      <c r="N144" s="117"/>
      <c r="O144" s="115">
        <f>T(BL15)</f>
      </c>
      <c r="P144" s="117"/>
      <c r="Q144" s="115">
        <f>T(BF12)</f>
      </c>
    </row>
    <row r="145" spans="2:17" ht="13.5" thickBot="1">
      <c r="B145" s="96" t="s">
        <v>695</v>
      </c>
      <c r="C145" s="97" t="s">
        <v>696</v>
      </c>
      <c r="G145" s="102" t="s">
        <v>579</v>
      </c>
      <c r="H145" s="102"/>
      <c r="I145" s="101">
        <f>IF(K135&lt;&gt;"",IF(Q135="","error: Falta Provincia en Cabecera",""),"")</f>
      </c>
      <c r="K145" s="67"/>
      <c r="L145" s="91"/>
      <c r="M145" s="91"/>
      <c r="N145" s="67"/>
      <c r="O145" s="91"/>
      <c r="P145" s="67"/>
      <c r="Q145" s="116"/>
    </row>
    <row r="146" spans="2:17" ht="13.5" thickBot="1">
      <c r="B146" s="96"/>
      <c r="C146" s="97"/>
      <c r="G146" s="102" t="s">
        <v>580</v>
      </c>
      <c r="H146" s="102"/>
      <c r="I146" s="101">
        <f>IF(K135&lt;&gt;"",IF(Q138="","error: Falta Distrito en Cabecera",""),"")</f>
      </c>
      <c r="K146" s="67"/>
      <c r="L146" s="91"/>
      <c r="M146" s="111" t="s">
        <v>599</v>
      </c>
      <c r="N146" s="117"/>
      <c r="O146" s="111" t="s">
        <v>600</v>
      </c>
      <c r="P146" s="117"/>
      <c r="Q146" s="111" t="s">
        <v>605</v>
      </c>
    </row>
    <row r="147" spans="2:17" ht="12.75">
      <c r="B147" s="96" t="s">
        <v>114</v>
      </c>
      <c r="C147" s="97" t="s">
        <v>115</v>
      </c>
      <c r="G147" s="102" t="s">
        <v>581</v>
      </c>
      <c r="H147" s="102"/>
      <c r="I147" s="101">
        <f>IF(K135&lt;&gt;"",IF(Q141="","error: Falta Centro Poblado en Cabecera",""),"")</f>
      </c>
      <c r="K147" s="67"/>
      <c r="L147" s="91"/>
      <c r="M147" s="115">
        <f>T(AS16)</f>
      </c>
      <c r="N147" s="117"/>
      <c r="O147" s="115">
        <f>T(CB11)</f>
      </c>
      <c r="P147" s="117"/>
      <c r="Q147" s="115" t="str">
        <f>TEXT(BQ3,"0000")</f>
        <v>2019</v>
      </c>
    </row>
    <row r="148" spans="2:17" ht="13.5" thickBot="1">
      <c r="B148" s="96" t="s">
        <v>116</v>
      </c>
      <c r="C148" s="97" t="s">
        <v>117</v>
      </c>
      <c r="G148" s="102"/>
      <c r="H148" s="102"/>
      <c r="I148" s="101"/>
      <c r="K148" s="67"/>
      <c r="L148" s="91"/>
      <c r="M148" s="91"/>
      <c r="N148" s="67"/>
      <c r="O148" s="116"/>
      <c r="P148" s="67"/>
      <c r="Q148" s="116"/>
    </row>
    <row r="149" spans="2:17" ht="13.5" thickBot="1">
      <c r="B149" s="96" t="s">
        <v>118</v>
      </c>
      <c r="C149" s="97" t="s">
        <v>119</v>
      </c>
      <c r="G149" s="89" t="s">
        <v>582</v>
      </c>
      <c r="H149" s="124"/>
      <c r="I149" s="103">
        <f>IF(K135&lt;&gt;"",IF(Q144="","error: Falta Característica en Cabecera",""),"")</f>
      </c>
      <c r="K149" s="122" t="s">
        <v>604</v>
      </c>
      <c r="L149" s="91"/>
      <c r="M149" s="111" t="s">
        <v>601</v>
      </c>
      <c r="N149" s="117"/>
      <c r="O149" s="121" t="s">
        <v>602</v>
      </c>
      <c r="P149" s="117"/>
      <c r="Q149" s="121" t="s">
        <v>603</v>
      </c>
    </row>
    <row r="150" spans="2:17" ht="12.75">
      <c r="B150" s="96" t="s">
        <v>120</v>
      </c>
      <c r="C150" s="97" t="s">
        <v>121</v>
      </c>
      <c r="G150" s="125" t="s">
        <v>583</v>
      </c>
      <c r="H150" s="126"/>
      <c r="I150" s="101">
        <f>IF(K135&lt;&gt;"",IF(M150="","error: Falta Forma en Cabecera",""),"")</f>
      </c>
      <c r="K150" s="112">
        <f>T(AS15)</f>
      </c>
      <c r="L150" s="91"/>
      <c r="M150" s="115">
        <f>T(BE13)</f>
      </c>
      <c r="N150" s="117"/>
      <c r="O150" s="120">
        <f>T(BL13)</f>
      </c>
      <c r="P150" s="117"/>
      <c r="Q150" s="120">
        <f>T(BL12)</f>
      </c>
    </row>
    <row r="151" spans="2:9" ht="12.75">
      <c r="B151" s="96" t="s">
        <v>122</v>
      </c>
      <c r="C151" s="97" t="s">
        <v>123</v>
      </c>
      <c r="G151" s="89" t="s">
        <v>664</v>
      </c>
      <c r="H151" s="124"/>
      <c r="I151" s="104">
        <f>IF(K135&lt;&gt;"",IF(ISERROR(VALUE(Q147)),"error: Completar Año en Titulo de la Nómina",IF(VALUE(Q147)&lt;2000,"error: Completar Año en Título de la Nómina","")),"")</f>
      </c>
    </row>
    <row r="152" spans="2:9" ht="12.75">
      <c r="B152" s="96" t="s">
        <v>124</v>
      </c>
      <c r="C152" s="97" t="s">
        <v>125</v>
      </c>
      <c r="G152" s="89" t="s">
        <v>606</v>
      </c>
      <c r="H152" s="124"/>
      <c r="I152" s="101">
        <f>IF(K135&lt;&gt;"",IF(K150="","error: Falta Nivel o Ciclo en Cabecera",""),"")</f>
      </c>
    </row>
    <row r="153" spans="2:10" ht="12.75">
      <c r="B153" s="96" t="s">
        <v>126</v>
      </c>
      <c r="C153" s="97" t="s">
        <v>127</v>
      </c>
      <c r="G153" s="127" t="s">
        <v>607</v>
      </c>
      <c r="H153" s="128"/>
      <c r="I153" s="119"/>
      <c r="J153" s="119">
        <f>IF(L135&lt;&gt;"",IF(P150="","error: Falta Variante en Cabecera",""),"")</f>
      </c>
    </row>
    <row r="154" spans="2:9" ht="12.75">
      <c r="B154" s="96" t="s">
        <v>128</v>
      </c>
      <c r="C154" s="97" t="s">
        <v>129</v>
      </c>
      <c r="G154" s="129" t="s">
        <v>608</v>
      </c>
      <c r="H154" s="130"/>
      <c r="I154" s="123">
        <f>IF(K135&lt;&gt;"",IF(Q150="","error: Falta Programa en Cabecera",""),"")</f>
      </c>
    </row>
    <row r="155" spans="2:3" ht="13.5" thickBot="1">
      <c r="B155" s="96" t="s">
        <v>130</v>
      </c>
      <c r="C155" s="97" t="s">
        <v>131</v>
      </c>
    </row>
    <row r="156" spans="2:9" ht="13.5" thickBot="1">
      <c r="B156" s="96" t="s">
        <v>132</v>
      </c>
      <c r="C156" s="97" t="s">
        <v>133</v>
      </c>
      <c r="G156" s="105" t="s">
        <v>584</v>
      </c>
      <c r="H156" s="106"/>
      <c r="I156" s="107">
        <f>IF(ISNA(VLOOKUP("e*",I133:I154,1,FALSE)),"",VLOOKUP("e*",I133:I154,1,FALSE))</f>
      </c>
    </row>
    <row r="157" spans="2:3" ht="12.75">
      <c r="B157" s="96" t="s">
        <v>134</v>
      </c>
      <c r="C157" s="97" t="s">
        <v>135</v>
      </c>
    </row>
    <row r="158" spans="2:3" ht="13.5" thickBot="1">
      <c r="B158" s="96" t="s">
        <v>136</v>
      </c>
      <c r="C158" s="97" t="s">
        <v>137</v>
      </c>
    </row>
    <row r="159" spans="2:16" ht="13.5" thickBot="1">
      <c r="B159" s="96" t="s">
        <v>138</v>
      </c>
      <c r="C159" s="97" t="s">
        <v>139</v>
      </c>
      <c r="G159" s="134" t="s">
        <v>625</v>
      </c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2:16" ht="12.75">
      <c r="B160" s="96" t="s">
        <v>140</v>
      </c>
      <c r="C160" s="97" t="s">
        <v>141</v>
      </c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</row>
    <row r="161" spans="2:17" ht="12.75">
      <c r="B161" s="96" t="s">
        <v>142</v>
      </c>
      <c r="C161" s="97" t="s">
        <v>143</v>
      </c>
      <c r="G161" s="136"/>
      <c r="H161" s="136"/>
      <c r="I161" s="136"/>
      <c r="J161" s="136"/>
      <c r="K161" s="67"/>
      <c r="L161" s="67"/>
      <c r="M161" s="68"/>
      <c r="N161" s="68"/>
      <c r="O161" s="67"/>
      <c r="P161" s="67"/>
      <c r="Q161" s="154"/>
    </row>
    <row r="162" spans="2:17" ht="12.75">
      <c r="B162" s="96" t="s">
        <v>144</v>
      </c>
      <c r="C162" s="97" t="s">
        <v>145</v>
      </c>
      <c r="G162" s="137" t="s">
        <v>626</v>
      </c>
      <c r="H162" s="137" t="s">
        <v>639</v>
      </c>
      <c r="I162" s="137" t="s">
        <v>627</v>
      </c>
      <c r="J162" s="139"/>
      <c r="K162" s="67"/>
      <c r="L162" s="67"/>
      <c r="M162" s="68"/>
      <c r="N162" s="68"/>
      <c r="O162" s="67"/>
      <c r="P162" s="67"/>
      <c r="Q162" s="154"/>
    </row>
    <row r="163" spans="2:17" ht="12.75">
      <c r="B163" s="96" t="s">
        <v>146</v>
      </c>
      <c r="C163" s="97" t="s">
        <v>147</v>
      </c>
      <c r="G163" s="142" t="s">
        <v>637</v>
      </c>
      <c r="H163" s="138" t="s">
        <v>640</v>
      </c>
      <c r="I163" s="138" t="s">
        <v>609</v>
      </c>
      <c r="J163" s="139"/>
      <c r="K163" s="67"/>
      <c r="L163" s="67"/>
      <c r="M163" s="68"/>
      <c r="N163" s="68"/>
      <c r="O163" s="155"/>
      <c r="P163" s="155"/>
      <c r="Q163" s="154"/>
    </row>
    <row r="164" spans="2:17" ht="12.75">
      <c r="B164" s="96" t="s">
        <v>148</v>
      </c>
      <c r="C164" s="97" t="s">
        <v>149</v>
      </c>
      <c r="G164" s="142" t="s">
        <v>75</v>
      </c>
      <c r="H164" s="138" t="s">
        <v>641</v>
      </c>
      <c r="I164" s="138" t="s">
        <v>628</v>
      </c>
      <c r="J164" s="139"/>
      <c r="K164" s="156"/>
      <c r="L164" s="156"/>
      <c r="M164" s="67"/>
      <c r="N164" s="67"/>
      <c r="O164" s="67"/>
      <c r="P164" s="67"/>
      <c r="Q164" s="154"/>
    </row>
    <row r="165" spans="2:17" ht="12.75">
      <c r="B165" s="96" t="s">
        <v>150</v>
      </c>
      <c r="C165" s="97" t="s">
        <v>151</v>
      </c>
      <c r="G165" s="142" t="s">
        <v>629</v>
      </c>
      <c r="H165" s="138" t="s">
        <v>642</v>
      </c>
      <c r="I165" s="139"/>
      <c r="J165" s="139"/>
      <c r="K165" s="68"/>
      <c r="L165" s="68"/>
      <c r="M165" s="68"/>
      <c r="N165" s="68"/>
      <c r="O165" s="67"/>
      <c r="P165" s="67"/>
      <c r="Q165" s="154"/>
    </row>
    <row r="166" spans="2:17" ht="12.75">
      <c r="B166" s="96" t="s">
        <v>152</v>
      </c>
      <c r="C166" s="97" t="s">
        <v>153</v>
      </c>
      <c r="G166" s="142" t="s">
        <v>638</v>
      </c>
      <c r="H166" s="140" t="s">
        <v>643</v>
      </c>
      <c r="I166" s="139"/>
      <c r="J166" s="139"/>
      <c r="K166" s="157"/>
      <c r="L166" s="157"/>
      <c r="M166" s="67"/>
      <c r="N166" s="67"/>
      <c r="O166" s="67"/>
      <c r="P166" s="67"/>
      <c r="Q166" s="154"/>
    </row>
    <row r="167" spans="2:17" ht="12.75">
      <c r="B167" s="96" t="s">
        <v>154</v>
      </c>
      <c r="C167" s="97" t="s">
        <v>155</v>
      </c>
      <c r="G167" s="142" t="s">
        <v>766</v>
      </c>
      <c r="H167" s="140" t="s">
        <v>630</v>
      </c>
      <c r="I167" s="139"/>
      <c r="J167" s="139"/>
      <c r="K167" s="67"/>
      <c r="L167" s="67"/>
      <c r="M167" s="67"/>
      <c r="N167" s="67"/>
      <c r="O167" s="67"/>
      <c r="P167" s="67"/>
      <c r="Q167" s="154"/>
    </row>
    <row r="168" spans="2:17" ht="12.75" customHeight="1">
      <c r="B168" s="96" t="s">
        <v>697</v>
      </c>
      <c r="C168" s="97" t="s">
        <v>698</v>
      </c>
      <c r="G168" s="141"/>
      <c r="H168" s="140" t="s">
        <v>660</v>
      </c>
      <c r="I168" s="139"/>
      <c r="J168" s="139"/>
      <c r="K168" s="156"/>
      <c r="L168" s="156"/>
      <c r="M168" s="68"/>
      <c r="N168" s="68"/>
      <c r="O168" s="155"/>
      <c r="P168" s="155"/>
      <c r="Q168" s="154"/>
    </row>
    <row r="169" spans="2:16" ht="12.75" customHeight="1">
      <c r="B169" s="96" t="s">
        <v>699</v>
      </c>
      <c r="C169" s="97" t="s">
        <v>700</v>
      </c>
      <c r="G169" s="141"/>
      <c r="H169" s="68"/>
      <c r="I169" s="139"/>
      <c r="J169" s="139"/>
      <c r="K169" s="116"/>
      <c r="L169" s="116"/>
      <c r="M169" s="116"/>
      <c r="N169" s="116"/>
      <c r="O169" s="116"/>
      <c r="P169" s="116"/>
    </row>
    <row r="170" spans="2:3" ht="12.75">
      <c r="B170" s="96"/>
      <c r="C170" s="97"/>
    </row>
    <row r="171" spans="2:8" ht="12.75">
      <c r="B171" s="96" t="s">
        <v>156</v>
      </c>
      <c r="C171" s="97" t="s">
        <v>157</v>
      </c>
      <c r="G171" s="143" t="s">
        <v>644</v>
      </c>
      <c r="H171" s="143" t="s">
        <v>645</v>
      </c>
    </row>
    <row r="172" spans="2:8" ht="12.75">
      <c r="B172" s="96" t="s">
        <v>158</v>
      </c>
      <c r="C172" s="97" t="s">
        <v>159</v>
      </c>
      <c r="G172" s="138" t="s">
        <v>614</v>
      </c>
      <c r="H172" s="138" t="s">
        <v>767</v>
      </c>
    </row>
    <row r="173" spans="2:8" ht="12.75">
      <c r="B173" s="96" t="s">
        <v>160</v>
      </c>
      <c r="C173" s="97" t="s">
        <v>161</v>
      </c>
      <c r="G173" s="138" t="s">
        <v>646</v>
      </c>
      <c r="H173" s="138" t="s">
        <v>75</v>
      </c>
    </row>
    <row r="174" spans="2:8" ht="12.75">
      <c r="B174" s="96" t="s">
        <v>162</v>
      </c>
      <c r="C174" s="97" t="s">
        <v>163</v>
      </c>
      <c r="G174" s="138" t="s">
        <v>647</v>
      </c>
      <c r="H174" s="138" t="s">
        <v>648</v>
      </c>
    </row>
    <row r="175" spans="2:8" ht="12.75">
      <c r="B175" s="96" t="s">
        <v>164</v>
      </c>
      <c r="C175" s="97" t="s">
        <v>165</v>
      </c>
      <c r="G175" s="138" t="s">
        <v>630</v>
      </c>
      <c r="H175" s="138" t="s">
        <v>649</v>
      </c>
    </row>
    <row r="176" spans="2:7" ht="12.75">
      <c r="B176" s="96" t="s">
        <v>166</v>
      </c>
      <c r="C176" s="97" t="s">
        <v>167</v>
      </c>
      <c r="G176" s="140" t="s">
        <v>612</v>
      </c>
    </row>
    <row r="177" spans="2:3" ht="12.75">
      <c r="B177" s="96" t="s">
        <v>168</v>
      </c>
      <c r="C177" s="97" t="s">
        <v>169</v>
      </c>
    </row>
    <row r="178" spans="2:3" ht="12.75">
      <c r="B178" s="96" t="s">
        <v>170</v>
      </c>
      <c r="C178" s="97" t="s">
        <v>171</v>
      </c>
    </row>
    <row r="179" spans="2:3" ht="12.75">
      <c r="B179" s="96" t="s">
        <v>172</v>
      </c>
      <c r="C179" s="97" t="s">
        <v>173</v>
      </c>
    </row>
    <row r="180" spans="2:3" ht="12.75">
      <c r="B180" s="96"/>
      <c r="C180" s="97"/>
    </row>
    <row r="181" spans="2:3" ht="12.75">
      <c r="B181" s="96" t="s">
        <v>174</v>
      </c>
      <c r="C181" s="97" t="s">
        <v>175</v>
      </c>
    </row>
    <row r="182" spans="2:3" ht="12.75">
      <c r="B182" s="96" t="s">
        <v>176</v>
      </c>
      <c r="C182" s="97" t="s">
        <v>177</v>
      </c>
    </row>
    <row r="183" spans="2:3" ht="12.75">
      <c r="B183" s="96" t="s">
        <v>178</v>
      </c>
      <c r="C183" s="97" t="s">
        <v>179</v>
      </c>
    </row>
    <row r="184" spans="2:3" ht="12.75">
      <c r="B184" s="96" t="s">
        <v>180</v>
      </c>
      <c r="C184" s="97" t="s">
        <v>181</v>
      </c>
    </row>
    <row r="185" spans="2:3" ht="12.75">
      <c r="B185" s="96" t="s">
        <v>182</v>
      </c>
      <c r="C185" s="97" t="s">
        <v>183</v>
      </c>
    </row>
    <row r="186" spans="2:3" ht="12.75">
      <c r="B186" s="96" t="s">
        <v>184</v>
      </c>
      <c r="C186" s="97" t="s">
        <v>185</v>
      </c>
    </row>
    <row r="187" spans="2:3" ht="12.75">
      <c r="B187" s="96" t="s">
        <v>186</v>
      </c>
      <c r="C187" s="97" t="s">
        <v>187</v>
      </c>
    </row>
    <row r="188" spans="2:3" ht="12.75">
      <c r="B188" s="96" t="s">
        <v>188</v>
      </c>
      <c r="C188" s="97" t="s">
        <v>189</v>
      </c>
    </row>
    <row r="189" spans="2:13" ht="12.75">
      <c r="B189" s="96" t="s">
        <v>190</v>
      </c>
      <c r="C189" s="97" t="s">
        <v>191</v>
      </c>
      <c r="L189" s="533" t="s">
        <v>624</v>
      </c>
      <c r="M189" s="534" t="s">
        <v>623</v>
      </c>
    </row>
    <row r="190" spans="2:13" ht="12.75">
      <c r="B190" s="96" t="s">
        <v>192</v>
      </c>
      <c r="C190" s="97" t="s">
        <v>193</v>
      </c>
      <c r="F190" s="533" t="s">
        <v>636</v>
      </c>
      <c r="G190" s="533" t="s">
        <v>635</v>
      </c>
      <c r="H190" s="533" t="s">
        <v>634</v>
      </c>
      <c r="I190" s="533" t="s">
        <v>632</v>
      </c>
      <c r="J190" s="533" t="s">
        <v>631</v>
      </c>
      <c r="K190" s="535" t="s">
        <v>633</v>
      </c>
      <c r="L190" s="533"/>
      <c r="M190" s="534"/>
    </row>
    <row r="191" spans="2:21" ht="12.75">
      <c r="B191" s="96" t="s">
        <v>194</v>
      </c>
      <c r="C191" s="97" t="s">
        <v>195</v>
      </c>
      <c r="F191" s="533" t="s">
        <v>609</v>
      </c>
      <c r="G191" s="533" t="s">
        <v>610</v>
      </c>
      <c r="H191" s="533" t="s">
        <v>611</v>
      </c>
      <c r="I191" s="533" t="s">
        <v>612</v>
      </c>
      <c r="J191" s="533"/>
      <c r="K191" s="535"/>
      <c r="L191" s="533"/>
      <c r="M191" s="534"/>
      <c r="N191" s="146"/>
      <c r="O191" s="123"/>
      <c r="P191" s="123"/>
      <c r="Q191" s="123"/>
      <c r="R191" s="123"/>
      <c r="S191" s="123"/>
      <c r="T191" s="123">
        <f>TRIM(UPPER(BY43))</f>
      </c>
      <c r="U191" s="123">
        <f>TRIM(UPPER(BZ43))</f>
      </c>
    </row>
    <row r="192" spans="2:21" ht="12.75" customHeight="1">
      <c r="B192" s="96" t="s">
        <v>701</v>
      </c>
      <c r="C192" s="97" t="s">
        <v>702</v>
      </c>
      <c r="F192" s="133" t="s">
        <v>609</v>
      </c>
      <c r="G192" s="133" t="s">
        <v>610</v>
      </c>
      <c r="H192" s="133" t="s">
        <v>611</v>
      </c>
      <c r="I192" s="133" t="s">
        <v>612</v>
      </c>
      <c r="J192" s="133" t="s">
        <v>613</v>
      </c>
      <c r="K192" s="133" t="s">
        <v>614</v>
      </c>
      <c r="L192" s="133" t="s">
        <v>615</v>
      </c>
      <c r="M192" s="133" t="s">
        <v>616</v>
      </c>
      <c r="N192" s="123"/>
      <c r="O192" s="132" t="s">
        <v>617</v>
      </c>
      <c r="P192" s="132" t="s">
        <v>94</v>
      </c>
      <c r="Q192" s="132" t="s">
        <v>618</v>
      </c>
      <c r="R192" s="132" t="s">
        <v>622</v>
      </c>
      <c r="S192" s="132" t="s">
        <v>621</v>
      </c>
      <c r="T192" s="132" t="s">
        <v>620</v>
      </c>
      <c r="U192" s="132" t="s">
        <v>619</v>
      </c>
    </row>
    <row r="193" spans="2:21" ht="12.75">
      <c r="B193" s="96" t="s">
        <v>703</v>
      </c>
      <c r="C193" s="97" t="s">
        <v>704</v>
      </c>
      <c r="F193" s="132">
        <f>IF(M193,IF(ISERROR(MATCH(Q193,$I$163:$I$164,0)),"error en Código de SEXO o está faltante en fila "&amp;N193,""),"")</f>
      </c>
      <c r="G193" s="132">
        <f aca="true" t="shared" si="2" ref="G193:G242">IF(M193,IF(ISERROR(MATCH(R193,$G$163:$G$167,0)),"error en Código de SITUACION o está faltante en fila "&amp;N193,""),"")</f>
      </c>
      <c r="H193" s="132">
        <f>IF(M193,IF(ISERROR(MATCH(S193,$G$172:$G$176,0)),"error en Código de LENGUA MATERNA o está faltante en fila "&amp;N193,""),"")</f>
      </c>
      <c r="I193" s="132">
        <f>IF(M193,IF(ISERROR(MATCH(T193,$H$172:$H$175,0)),"error en Código de ESCOLARIDAD DE MADRE o está faltante en fila "&amp;N193,""),"")</f>
      </c>
      <c r="J193" s="132">
        <f>IF(U193="","",IF(M193,IF(ISERROR(MATCH(U193,$H$163:$H$168,0)),"error en Código de DISCAPACIDAD en fila "&amp;N193,""),""))</f>
      </c>
      <c r="K193" s="132">
        <f>IF(L193,"error: Falta completar datos en fila "&amp;N193,"")</f>
      </c>
      <c r="L193" s="123" t="b">
        <f>IF(M193,OR(O193="E",P193="E",Q193="",R193="",S193="",T193=""),FALSE)</f>
        <v>0</v>
      </c>
      <c r="M193" s="123" t="b">
        <f>OR(NOT(O193="E"),NOT(P193="E"),NOT(Q193=""),NOT(R193=""),NOT(S193=""),NOT(T193=""))</f>
        <v>0</v>
      </c>
      <c r="N193" s="123" t="str">
        <f>TEXT(X23,0)</f>
        <v>1</v>
      </c>
      <c r="O193" s="123" t="str">
        <f>IF(TRIM(CONCATENATE(Y23,Z23,AA23,AB23,AC23,AD23,AE23,AF23,AG23,AH23,AI23,AJ23,AK23,AL23))="","E","F")</f>
        <v>E</v>
      </c>
      <c r="P193" s="123" t="str">
        <f>IF(TRIM(CONCATENATE(AM23,AN23,AO23,AP23,AQ23,AR23,AS23,AT23,AU23,AV23,AW23,AX23,AY23,AZ23,BA23,BB23,BC23,BD23,BE23,BF23,BG23,BH23,BI23))="","E","F")</f>
        <v>E</v>
      </c>
      <c r="Q193" s="123">
        <f>TRIM(UPPER(BM23))</f>
      </c>
      <c r="R193" s="123">
        <f>TRIM(UPPER(BN23))</f>
      </c>
      <c r="S193" s="123">
        <f aca="true" t="shared" si="3" ref="S193:S213">TRIM(UPPER(BR23))</f>
      </c>
      <c r="T193" s="123">
        <f aca="true" t="shared" si="4" ref="T193:T213">TRIM(UPPER(BV23))</f>
      </c>
      <c r="U193" s="123">
        <f>TRIM(UPPER(BX23))</f>
      </c>
    </row>
    <row r="194" spans="2:21" ht="12.75">
      <c r="B194" s="96"/>
      <c r="C194" s="97"/>
      <c r="F194" s="132">
        <f aca="true" t="shared" si="5" ref="F194:F242">IF(M194,IF(ISERROR(MATCH(Q194,$I$163:$I$164,0)),"error en Código de SEXO o está faltante en fila "&amp;N194,""),"")</f>
      </c>
      <c r="G194" s="132">
        <f t="shared" si="2"/>
      </c>
      <c r="H194" s="132">
        <f aca="true" t="shared" si="6" ref="H194:H242">IF(M194,IF(ISERROR(MATCH(S194,$G$172:$G$176,0)),"error en Código de LENGUA MATERNA o está faltante en fila "&amp;N194,""),"")</f>
      </c>
      <c r="I194" s="132">
        <f aca="true" t="shared" si="7" ref="I194:I242">IF(M194,IF(ISERROR(MATCH(T194,$H$172:$H$175,0)),"error en Código de ESCOLARIDAD DE MADRE o está faltante en fila "&amp;N194,""),"")</f>
      </c>
      <c r="J194" s="132">
        <f aca="true" t="shared" si="8" ref="J194:J242">IF(U194="","",IF(M194,IF(ISERROR(MATCH(U194,$H$163:$H$168,0)),"error en Código de DISCAPACIDAD en fila "&amp;N194,""),""))</f>
      </c>
      <c r="K194" s="132">
        <f aca="true" t="shared" si="9" ref="K194:K242">IF(L194,"error: Falta completar datos en fila "&amp;N194,"")</f>
      </c>
      <c r="L194" s="123" t="b">
        <f aca="true" t="shared" si="10" ref="L194:L242">IF(M194,OR(O194="E",P194="E",Q194="",R194="",S194="",T194=""),FALSE)</f>
        <v>0</v>
      </c>
      <c r="M194" s="123" t="b">
        <f aca="true" t="shared" si="11" ref="M194:M242">OR(NOT(O194="E"),NOT(P194="E"),NOT(Q194=""),NOT(R194=""),NOT(S194=""),NOT(T194=""))</f>
        <v>0</v>
      </c>
      <c r="N194" s="123" t="str">
        <f aca="true" t="shared" si="12" ref="N194:N213">TEXT(X24,0)</f>
        <v>2</v>
      </c>
      <c r="O194" s="123" t="str">
        <f aca="true" t="shared" si="13" ref="O194:O213">IF(TRIM(CONCATENATE(Y24,Z24,AA24,AB24,AC24,AD24,AE24,AF24,AG24,AH24,AI24,AJ24,AK24,AL24))="","E","F")</f>
        <v>E</v>
      </c>
      <c r="P194" s="123" t="str">
        <f aca="true" t="shared" si="14" ref="P194:P213">IF(TRIM(CONCATENATE(AM24,AN24,AO24,AP24,AQ24,AR24,AS24,AT24,AU24,AV24,AW24,AX24,AY24,AZ24,BA24,BB24,BC24,BD24,BE24,BF24,BG24,BH24,BI24))="","E","F")</f>
        <v>E</v>
      </c>
      <c r="Q194" s="123">
        <f aca="true" t="shared" si="15" ref="Q194:R213">TRIM(UPPER(BM24))</f>
      </c>
      <c r="R194" s="123">
        <f t="shared" si="15"/>
      </c>
      <c r="S194" s="123">
        <f t="shared" si="3"/>
      </c>
      <c r="T194" s="123">
        <f t="shared" si="4"/>
      </c>
      <c r="U194" s="123">
        <f aca="true" t="shared" si="16" ref="U194:U213">TRIM(UPPER(BX24))</f>
      </c>
    </row>
    <row r="195" spans="2:21" ht="12.75">
      <c r="B195" s="96" t="s">
        <v>196</v>
      </c>
      <c r="C195" s="97" t="s">
        <v>197</v>
      </c>
      <c r="F195" s="132">
        <f t="shared" si="5"/>
      </c>
      <c r="G195" s="132">
        <f t="shared" si="2"/>
      </c>
      <c r="H195" s="132">
        <f t="shared" si="6"/>
      </c>
      <c r="I195" s="132">
        <f t="shared" si="7"/>
      </c>
      <c r="J195" s="132">
        <f t="shared" si="8"/>
      </c>
      <c r="K195" s="132">
        <f t="shared" si="9"/>
      </c>
      <c r="L195" s="123" t="b">
        <f t="shared" si="10"/>
        <v>0</v>
      </c>
      <c r="M195" s="123" t="b">
        <f t="shared" si="11"/>
        <v>0</v>
      </c>
      <c r="N195" s="123" t="str">
        <f t="shared" si="12"/>
        <v>3</v>
      </c>
      <c r="O195" s="123" t="str">
        <f t="shared" si="13"/>
        <v>E</v>
      </c>
      <c r="P195" s="123" t="str">
        <f t="shared" si="14"/>
        <v>E</v>
      </c>
      <c r="Q195" s="123">
        <f t="shared" si="15"/>
      </c>
      <c r="R195" s="123">
        <f t="shared" si="15"/>
      </c>
      <c r="S195" s="123">
        <f t="shared" si="3"/>
      </c>
      <c r="T195" s="123">
        <f t="shared" si="4"/>
      </c>
      <c r="U195" s="123">
        <f t="shared" si="16"/>
      </c>
    </row>
    <row r="196" spans="2:21" ht="12.75">
      <c r="B196" s="96" t="s">
        <v>198</v>
      </c>
      <c r="C196" s="97" t="s">
        <v>199</v>
      </c>
      <c r="F196" s="132">
        <f t="shared" si="5"/>
      </c>
      <c r="G196" s="132">
        <f t="shared" si="2"/>
      </c>
      <c r="H196" s="132">
        <f t="shared" si="6"/>
      </c>
      <c r="I196" s="132">
        <f t="shared" si="7"/>
      </c>
      <c r="J196" s="132">
        <f t="shared" si="8"/>
      </c>
      <c r="K196" s="132">
        <f t="shared" si="9"/>
      </c>
      <c r="L196" s="123" t="b">
        <f t="shared" si="10"/>
        <v>0</v>
      </c>
      <c r="M196" s="123" t="b">
        <f t="shared" si="11"/>
        <v>0</v>
      </c>
      <c r="N196" s="123" t="str">
        <f t="shared" si="12"/>
        <v>4</v>
      </c>
      <c r="O196" s="123" t="str">
        <f t="shared" si="13"/>
        <v>E</v>
      </c>
      <c r="P196" s="123" t="str">
        <f t="shared" si="14"/>
        <v>E</v>
      </c>
      <c r="Q196" s="123">
        <f t="shared" si="15"/>
      </c>
      <c r="R196" s="123">
        <f t="shared" si="15"/>
      </c>
      <c r="S196" s="123">
        <f t="shared" si="3"/>
      </c>
      <c r="T196" s="123">
        <f t="shared" si="4"/>
      </c>
      <c r="U196" s="123">
        <f t="shared" si="16"/>
      </c>
    </row>
    <row r="197" spans="2:21" ht="12.75">
      <c r="B197" s="96" t="s">
        <v>200</v>
      </c>
      <c r="C197" s="97" t="s">
        <v>201</v>
      </c>
      <c r="F197" s="132">
        <f t="shared" si="5"/>
      </c>
      <c r="G197" s="132">
        <f t="shared" si="2"/>
      </c>
      <c r="H197" s="132">
        <f t="shared" si="6"/>
      </c>
      <c r="I197" s="132">
        <f t="shared" si="7"/>
      </c>
      <c r="J197" s="132">
        <f t="shared" si="8"/>
      </c>
      <c r="K197" s="132">
        <f t="shared" si="9"/>
      </c>
      <c r="L197" s="123" t="b">
        <f t="shared" si="10"/>
        <v>0</v>
      </c>
      <c r="M197" s="123" t="b">
        <f t="shared" si="11"/>
        <v>0</v>
      </c>
      <c r="N197" s="123" t="str">
        <f t="shared" si="12"/>
        <v>5</v>
      </c>
      <c r="O197" s="123" t="str">
        <f t="shared" si="13"/>
        <v>E</v>
      </c>
      <c r="P197" s="123" t="str">
        <f t="shared" si="14"/>
        <v>E</v>
      </c>
      <c r="Q197" s="123">
        <f t="shared" si="15"/>
      </c>
      <c r="R197" s="123">
        <f t="shared" si="15"/>
      </c>
      <c r="S197" s="123">
        <f t="shared" si="3"/>
      </c>
      <c r="T197" s="123">
        <f t="shared" si="4"/>
      </c>
      <c r="U197" s="123">
        <f t="shared" si="16"/>
      </c>
    </row>
    <row r="198" spans="2:21" ht="12.75">
      <c r="B198" s="96" t="s">
        <v>202</v>
      </c>
      <c r="C198" s="97" t="s">
        <v>203</v>
      </c>
      <c r="F198" s="132">
        <f t="shared" si="5"/>
      </c>
      <c r="G198" s="132">
        <f t="shared" si="2"/>
      </c>
      <c r="H198" s="132">
        <f t="shared" si="6"/>
      </c>
      <c r="I198" s="132">
        <f t="shared" si="7"/>
      </c>
      <c r="J198" s="132">
        <f t="shared" si="8"/>
      </c>
      <c r="K198" s="132">
        <f t="shared" si="9"/>
      </c>
      <c r="L198" s="123" t="b">
        <f t="shared" si="10"/>
        <v>0</v>
      </c>
      <c r="M198" s="123" t="b">
        <f t="shared" si="11"/>
        <v>0</v>
      </c>
      <c r="N198" s="123" t="str">
        <f t="shared" si="12"/>
        <v>6</v>
      </c>
      <c r="O198" s="123" t="str">
        <f t="shared" si="13"/>
        <v>E</v>
      </c>
      <c r="P198" s="123" t="str">
        <f t="shared" si="14"/>
        <v>E</v>
      </c>
      <c r="Q198" s="123">
        <f t="shared" si="15"/>
      </c>
      <c r="R198" s="123">
        <f t="shared" si="15"/>
      </c>
      <c r="S198" s="123">
        <f t="shared" si="3"/>
      </c>
      <c r="T198" s="123">
        <f t="shared" si="4"/>
      </c>
      <c r="U198" s="123">
        <f t="shared" si="16"/>
      </c>
    </row>
    <row r="199" spans="2:21" ht="12.75">
      <c r="B199" s="96" t="s">
        <v>204</v>
      </c>
      <c r="C199" s="97" t="s">
        <v>205</v>
      </c>
      <c r="F199" s="132">
        <f t="shared" si="5"/>
      </c>
      <c r="G199" s="132">
        <f t="shared" si="2"/>
      </c>
      <c r="H199" s="132">
        <f t="shared" si="6"/>
      </c>
      <c r="I199" s="132">
        <f t="shared" si="7"/>
      </c>
      <c r="J199" s="132">
        <f t="shared" si="8"/>
      </c>
      <c r="K199" s="132">
        <f t="shared" si="9"/>
      </c>
      <c r="L199" s="123" t="b">
        <f t="shared" si="10"/>
        <v>0</v>
      </c>
      <c r="M199" s="123" t="b">
        <f t="shared" si="11"/>
        <v>0</v>
      </c>
      <c r="N199" s="123" t="str">
        <f t="shared" si="12"/>
        <v>7</v>
      </c>
      <c r="O199" s="123" t="str">
        <f t="shared" si="13"/>
        <v>E</v>
      </c>
      <c r="P199" s="123" t="str">
        <f t="shared" si="14"/>
        <v>E</v>
      </c>
      <c r="Q199" s="123">
        <f t="shared" si="15"/>
      </c>
      <c r="R199" s="123">
        <f t="shared" si="15"/>
      </c>
      <c r="S199" s="123">
        <f t="shared" si="3"/>
      </c>
      <c r="T199" s="123">
        <f t="shared" si="4"/>
      </c>
      <c r="U199" s="123">
        <f t="shared" si="16"/>
      </c>
    </row>
    <row r="200" spans="2:21" ht="12.75">
      <c r="B200" s="96" t="s">
        <v>206</v>
      </c>
      <c r="C200" s="97" t="s">
        <v>207</v>
      </c>
      <c r="F200" s="132">
        <f t="shared" si="5"/>
      </c>
      <c r="G200" s="132">
        <f t="shared" si="2"/>
      </c>
      <c r="H200" s="132">
        <f t="shared" si="6"/>
      </c>
      <c r="I200" s="132">
        <f t="shared" si="7"/>
      </c>
      <c r="J200" s="132">
        <f t="shared" si="8"/>
      </c>
      <c r="K200" s="132">
        <f t="shared" si="9"/>
      </c>
      <c r="L200" s="123" t="b">
        <f t="shared" si="10"/>
        <v>0</v>
      </c>
      <c r="M200" s="123" t="b">
        <f t="shared" si="11"/>
        <v>0</v>
      </c>
      <c r="N200" s="123" t="str">
        <f t="shared" si="12"/>
        <v>8</v>
      </c>
      <c r="O200" s="123" t="str">
        <f t="shared" si="13"/>
        <v>E</v>
      </c>
      <c r="P200" s="123" t="str">
        <f t="shared" si="14"/>
        <v>E</v>
      </c>
      <c r="Q200" s="123">
        <f t="shared" si="15"/>
      </c>
      <c r="R200" s="123">
        <f t="shared" si="15"/>
      </c>
      <c r="S200" s="123">
        <f t="shared" si="3"/>
      </c>
      <c r="T200" s="123">
        <f t="shared" si="4"/>
      </c>
      <c r="U200" s="123">
        <f t="shared" si="16"/>
      </c>
    </row>
    <row r="201" spans="2:21" ht="12.75">
      <c r="B201" s="96" t="s">
        <v>208</v>
      </c>
      <c r="C201" s="97" t="s">
        <v>209</v>
      </c>
      <c r="F201" s="132">
        <f t="shared" si="5"/>
      </c>
      <c r="G201" s="132">
        <f t="shared" si="2"/>
      </c>
      <c r="H201" s="132">
        <f t="shared" si="6"/>
      </c>
      <c r="I201" s="132">
        <f t="shared" si="7"/>
      </c>
      <c r="J201" s="132">
        <f t="shared" si="8"/>
      </c>
      <c r="K201" s="132">
        <f t="shared" si="9"/>
      </c>
      <c r="L201" s="123" t="b">
        <f t="shared" si="10"/>
        <v>0</v>
      </c>
      <c r="M201" s="123" t="b">
        <f t="shared" si="11"/>
        <v>0</v>
      </c>
      <c r="N201" s="123" t="str">
        <f t="shared" si="12"/>
        <v>9</v>
      </c>
      <c r="O201" s="123" t="str">
        <f t="shared" si="13"/>
        <v>E</v>
      </c>
      <c r="P201" s="123" t="str">
        <f t="shared" si="14"/>
        <v>E</v>
      </c>
      <c r="Q201" s="123">
        <f t="shared" si="15"/>
      </c>
      <c r="R201" s="123">
        <f t="shared" si="15"/>
      </c>
      <c r="S201" s="123">
        <f t="shared" si="3"/>
      </c>
      <c r="T201" s="123">
        <f t="shared" si="4"/>
      </c>
      <c r="U201" s="123">
        <f t="shared" si="16"/>
      </c>
    </row>
    <row r="202" spans="2:21" ht="12.75">
      <c r="B202" s="96" t="s">
        <v>210</v>
      </c>
      <c r="C202" s="97" t="s">
        <v>211</v>
      </c>
      <c r="F202" s="132">
        <f t="shared" si="5"/>
      </c>
      <c r="G202" s="132">
        <f t="shared" si="2"/>
      </c>
      <c r="H202" s="132">
        <f t="shared" si="6"/>
      </c>
      <c r="I202" s="132">
        <f t="shared" si="7"/>
      </c>
      <c r="J202" s="132">
        <f t="shared" si="8"/>
      </c>
      <c r="K202" s="132">
        <f t="shared" si="9"/>
      </c>
      <c r="L202" s="123" t="b">
        <f t="shared" si="10"/>
        <v>0</v>
      </c>
      <c r="M202" s="123" t="b">
        <f t="shared" si="11"/>
        <v>0</v>
      </c>
      <c r="N202" s="123" t="str">
        <f t="shared" si="12"/>
        <v>10</v>
      </c>
      <c r="O202" s="123" t="str">
        <f t="shared" si="13"/>
        <v>E</v>
      </c>
      <c r="P202" s="123" t="str">
        <f t="shared" si="14"/>
        <v>E</v>
      </c>
      <c r="Q202" s="123">
        <f t="shared" si="15"/>
      </c>
      <c r="R202" s="123">
        <f t="shared" si="15"/>
      </c>
      <c r="S202" s="123">
        <f t="shared" si="3"/>
      </c>
      <c r="T202" s="123">
        <f t="shared" si="4"/>
      </c>
      <c r="U202" s="123">
        <f t="shared" si="16"/>
      </c>
    </row>
    <row r="203" spans="2:21" ht="12.75">
      <c r="B203" s="96" t="s">
        <v>212</v>
      </c>
      <c r="C203" s="97" t="s">
        <v>213</v>
      </c>
      <c r="F203" s="132">
        <f t="shared" si="5"/>
      </c>
      <c r="G203" s="132">
        <f t="shared" si="2"/>
      </c>
      <c r="H203" s="132">
        <f t="shared" si="6"/>
      </c>
      <c r="I203" s="132">
        <f t="shared" si="7"/>
      </c>
      <c r="J203" s="132">
        <f t="shared" si="8"/>
      </c>
      <c r="K203" s="132">
        <f t="shared" si="9"/>
      </c>
      <c r="L203" s="123" t="b">
        <f t="shared" si="10"/>
        <v>0</v>
      </c>
      <c r="M203" s="123" t="b">
        <f t="shared" si="11"/>
        <v>0</v>
      </c>
      <c r="N203" s="123" t="str">
        <f t="shared" si="12"/>
        <v>11</v>
      </c>
      <c r="O203" s="123" t="str">
        <f t="shared" si="13"/>
        <v>E</v>
      </c>
      <c r="P203" s="123" t="str">
        <f t="shared" si="14"/>
        <v>E</v>
      </c>
      <c r="Q203" s="123">
        <f t="shared" si="15"/>
      </c>
      <c r="R203" s="123">
        <f t="shared" si="15"/>
      </c>
      <c r="S203" s="123">
        <f t="shared" si="3"/>
      </c>
      <c r="T203" s="123">
        <f t="shared" si="4"/>
      </c>
      <c r="U203" s="123">
        <f t="shared" si="16"/>
      </c>
    </row>
    <row r="204" spans="2:21" ht="12.75">
      <c r="B204" s="96" t="s">
        <v>214</v>
      </c>
      <c r="C204" s="97" t="s">
        <v>215</v>
      </c>
      <c r="F204" s="132">
        <f t="shared" si="5"/>
      </c>
      <c r="G204" s="132">
        <f t="shared" si="2"/>
      </c>
      <c r="H204" s="132">
        <f t="shared" si="6"/>
      </c>
      <c r="I204" s="132">
        <f t="shared" si="7"/>
      </c>
      <c r="J204" s="132">
        <f t="shared" si="8"/>
      </c>
      <c r="K204" s="132">
        <f t="shared" si="9"/>
      </c>
      <c r="L204" s="123" t="b">
        <f t="shared" si="10"/>
        <v>0</v>
      </c>
      <c r="M204" s="123" t="b">
        <f t="shared" si="11"/>
        <v>0</v>
      </c>
      <c r="N204" s="123" t="str">
        <f t="shared" si="12"/>
        <v>12</v>
      </c>
      <c r="O204" s="123" t="str">
        <f t="shared" si="13"/>
        <v>E</v>
      </c>
      <c r="P204" s="123" t="str">
        <f t="shared" si="14"/>
        <v>E</v>
      </c>
      <c r="Q204" s="123">
        <f t="shared" si="15"/>
      </c>
      <c r="R204" s="123">
        <f t="shared" si="15"/>
      </c>
      <c r="S204" s="123">
        <f t="shared" si="3"/>
      </c>
      <c r="T204" s="123">
        <f t="shared" si="4"/>
      </c>
      <c r="U204" s="123">
        <f t="shared" si="16"/>
      </c>
    </row>
    <row r="205" spans="2:21" ht="12.75">
      <c r="B205" s="96" t="s">
        <v>216</v>
      </c>
      <c r="C205" s="97" t="s">
        <v>217</v>
      </c>
      <c r="F205" s="132">
        <f t="shared" si="5"/>
      </c>
      <c r="G205" s="132">
        <f t="shared" si="2"/>
      </c>
      <c r="H205" s="132">
        <f t="shared" si="6"/>
      </c>
      <c r="I205" s="132">
        <f t="shared" si="7"/>
      </c>
      <c r="J205" s="132">
        <f t="shared" si="8"/>
      </c>
      <c r="K205" s="132">
        <f t="shared" si="9"/>
      </c>
      <c r="L205" s="123" t="b">
        <f t="shared" si="10"/>
        <v>0</v>
      </c>
      <c r="M205" s="123" t="b">
        <f t="shared" si="11"/>
        <v>0</v>
      </c>
      <c r="N205" s="123" t="str">
        <f t="shared" si="12"/>
        <v>13</v>
      </c>
      <c r="O205" s="123" t="str">
        <f t="shared" si="13"/>
        <v>E</v>
      </c>
      <c r="P205" s="123" t="str">
        <f t="shared" si="14"/>
        <v>E</v>
      </c>
      <c r="Q205" s="123">
        <f t="shared" si="15"/>
      </c>
      <c r="R205" s="123">
        <f t="shared" si="15"/>
      </c>
      <c r="S205" s="123">
        <f t="shared" si="3"/>
      </c>
      <c r="T205" s="123">
        <f t="shared" si="4"/>
      </c>
      <c r="U205" s="123">
        <f t="shared" si="16"/>
      </c>
    </row>
    <row r="206" spans="2:21" ht="12.75">
      <c r="B206" s="96" t="s">
        <v>218</v>
      </c>
      <c r="C206" s="97" t="s">
        <v>219</v>
      </c>
      <c r="F206" s="132">
        <f t="shared" si="5"/>
      </c>
      <c r="G206" s="132">
        <f t="shared" si="2"/>
      </c>
      <c r="H206" s="132">
        <f t="shared" si="6"/>
      </c>
      <c r="I206" s="132">
        <f t="shared" si="7"/>
      </c>
      <c r="J206" s="132">
        <f t="shared" si="8"/>
      </c>
      <c r="K206" s="132">
        <f t="shared" si="9"/>
      </c>
      <c r="L206" s="123" t="b">
        <f t="shared" si="10"/>
        <v>0</v>
      </c>
      <c r="M206" s="123" t="b">
        <f t="shared" si="11"/>
        <v>0</v>
      </c>
      <c r="N206" s="123" t="str">
        <f t="shared" si="12"/>
        <v>14</v>
      </c>
      <c r="O206" s="123" t="str">
        <f t="shared" si="13"/>
        <v>E</v>
      </c>
      <c r="P206" s="123" t="str">
        <f t="shared" si="14"/>
        <v>E</v>
      </c>
      <c r="Q206" s="123">
        <f t="shared" si="15"/>
      </c>
      <c r="R206" s="123">
        <f t="shared" si="15"/>
      </c>
      <c r="S206" s="123">
        <f t="shared" si="3"/>
      </c>
      <c r="T206" s="123">
        <f t="shared" si="4"/>
      </c>
      <c r="U206" s="123">
        <f t="shared" si="16"/>
      </c>
    </row>
    <row r="207" spans="2:21" ht="12.75">
      <c r="B207" s="96" t="s">
        <v>705</v>
      </c>
      <c r="C207" s="97" t="s">
        <v>706</v>
      </c>
      <c r="F207" s="132">
        <f t="shared" si="5"/>
      </c>
      <c r="G207" s="132">
        <f t="shared" si="2"/>
      </c>
      <c r="H207" s="132">
        <f t="shared" si="6"/>
      </c>
      <c r="I207" s="132">
        <f t="shared" si="7"/>
      </c>
      <c r="J207" s="132">
        <f t="shared" si="8"/>
      </c>
      <c r="K207" s="132">
        <f t="shared" si="9"/>
      </c>
      <c r="L207" s="123" t="b">
        <f t="shared" si="10"/>
        <v>0</v>
      </c>
      <c r="M207" s="123" t="b">
        <f t="shared" si="11"/>
        <v>0</v>
      </c>
      <c r="N207" s="123" t="str">
        <f t="shared" si="12"/>
        <v>15</v>
      </c>
      <c r="O207" s="123" t="str">
        <f t="shared" si="13"/>
        <v>E</v>
      </c>
      <c r="P207" s="123" t="str">
        <f t="shared" si="14"/>
        <v>E</v>
      </c>
      <c r="Q207" s="123">
        <f t="shared" si="15"/>
      </c>
      <c r="R207" s="123">
        <f t="shared" si="15"/>
      </c>
      <c r="S207" s="123">
        <f t="shared" si="3"/>
      </c>
      <c r="T207" s="123">
        <f t="shared" si="4"/>
      </c>
      <c r="U207" s="123">
        <f t="shared" si="16"/>
      </c>
    </row>
    <row r="208" spans="2:21" ht="12.75">
      <c r="B208" s="96"/>
      <c r="C208" s="97"/>
      <c r="F208" s="132">
        <f t="shared" si="5"/>
      </c>
      <c r="G208" s="132">
        <f t="shared" si="2"/>
      </c>
      <c r="H208" s="132">
        <f t="shared" si="6"/>
      </c>
      <c r="I208" s="132">
        <f t="shared" si="7"/>
      </c>
      <c r="J208" s="132">
        <f t="shared" si="8"/>
      </c>
      <c r="K208" s="132">
        <f t="shared" si="9"/>
      </c>
      <c r="L208" s="123" t="b">
        <f t="shared" si="10"/>
        <v>0</v>
      </c>
      <c r="M208" s="123" t="b">
        <f t="shared" si="11"/>
        <v>0</v>
      </c>
      <c r="N208" s="123" t="str">
        <f t="shared" si="12"/>
        <v>16</v>
      </c>
      <c r="O208" s="123" t="str">
        <f t="shared" si="13"/>
        <v>E</v>
      </c>
      <c r="P208" s="123" t="str">
        <f t="shared" si="14"/>
        <v>E</v>
      </c>
      <c r="Q208" s="123">
        <f t="shared" si="15"/>
      </c>
      <c r="R208" s="123">
        <f t="shared" si="15"/>
      </c>
      <c r="S208" s="123">
        <f t="shared" si="3"/>
      </c>
      <c r="T208" s="123">
        <f t="shared" si="4"/>
      </c>
      <c r="U208" s="123">
        <f t="shared" si="16"/>
      </c>
    </row>
    <row r="209" spans="2:21" ht="12.75">
      <c r="B209" s="96" t="s">
        <v>220</v>
      </c>
      <c r="C209" s="97" t="s">
        <v>221</v>
      </c>
      <c r="F209" s="132">
        <f t="shared" si="5"/>
      </c>
      <c r="G209" s="132">
        <f t="shared" si="2"/>
      </c>
      <c r="H209" s="132">
        <f t="shared" si="6"/>
      </c>
      <c r="I209" s="132">
        <f t="shared" si="7"/>
      </c>
      <c r="J209" s="132">
        <f t="shared" si="8"/>
      </c>
      <c r="K209" s="132">
        <f t="shared" si="9"/>
      </c>
      <c r="L209" s="123" t="b">
        <f t="shared" si="10"/>
        <v>0</v>
      </c>
      <c r="M209" s="123" t="b">
        <f t="shared" si="11"/>
        <v>0</v>
      </c>
      <c r="N209" s="123" t="str">
        <f t="shared" si="12"/>
        <v>17</v>
      </c>
      <c r="O209" s="123" t="str">
        <f t="shared" si="13"/>
        <v>E</v>
      </c>
      <c r="P209" s="123" t="str">
        <f t="shared" si="14"/>
        <v>E</v>
      </c>
      <c r="Q209" s="123">
        <f t="shared" si="15"/>
      </c>
      <c r="R209" s="123">
        <f t="shared" si="15"/>
      </c>
      <c r="S209" s="123">
        <f t="shared" si="3"/>
      </c>
      <c r="T209" s="123">
        <f t="shared" si="4"/>
      </c>
      <c r="U209" s="123">
        <f t="shared" si="16"/>
      </c>
    </row>
    <row r="210" spans="2:21" ht="12.75">
      <c r="B210" s="96" t="s">
        <v>222</v>
      </c>
      <c r="C210" s="97" t="s">
        <v>223</v>
      </c>
      <c r="F210" s="132">
        <f t="shared" si="5"/>
      </c>
      <c r="G210" s="132">
        <f t="shared" si="2"/>
      </c>
      <c r="H210" s="132">
        <f t="shared" si="6"/>
      </c>
      <c r="I210" s="132">
        <f t="shared" si="7"/>
      </c>
      <c r="J210" s="132">
        <f t="shared" si="8"/>
      </c>
      <c r="K210" s="132">
        <f t="shared" si="9"/>
      </c>
      <c r="L210" s="123" t="b">
        <f t="shared" si="10"/>
        <v>0</v>
      </c>
      <c r="M210" s="123" t="b">
        <f t="shared" si="11"/>
        <v>0</v>
      </c>
      <c r="N210" s="123" t="str">
        <f t="shared" si="12"/>
        <v>18</v>
      </c>
      <c r="O210" s="123" t="str">
        <f t="shared" si="13"/>
        <v>E</v>
      </c>
      <c r="P210" s="123" t="str">
        <f t="shared" si="14"/>
        <v>E</v>
      </c>
      <c r="Q210" s="123">
        <f t="shared" si="15"/>
      </c>
      <c r="R210" s="123">
        <f t="shared" si="15"/>
      </c>
      <c r="S210" s="123">
        <f t="shared" si="3"/>
      </c>
      <c r="T210" s="123">
        <f t="shared" si="4"/>
      </c>
      <c r="U210" s="123">
        <f t="shared" si="16"/>
      </c>
    </row>
    <row r="211" spans="2:21" ht="12.75">
      <c r="B211" s="96" t="s">
        <v>224</v>
      </c>
      <c r="C211" s="97" t="s">
        <v>225</v>
      </c>
      <c r="F211" s="132">
        <f t="shared" si="5"/>
      </c>
      <c r="G211" s="132">
        <f t="shared" si="2"/>
      </c>
      <c r="H211" s="132">
        <f t="shared" si="6"/>
      </c>
      <c r="I211" s="132">
        <f t="shared" si="7"/>
      </c>
      <c r="J211" s="132">
        <f t="shared" si="8"/>
      </c>
      <c r="K211" s="132">
        <f t="shared" si="9"/>
      </c>
      <c r="L211" s="123" t="b">
        <f t="shared" si="10"/>
        <v>0</v>
      </c>
      <c r="M211" s="123" t="b">
        <f t="shared" si="11"/>
        <v>0</v>
      </c>
      <c r="N211" s="123" t="str">
        <f t="shared" si="12"/>
        <v>19</v>
      </c>
      <c r="O211" s="123" t="str">
        <f t="shared" si="13"/>
        <v>E</v>
      </c>
      <c r="P211" s="123" t="str">
        <f t="shared" si="14"/>
        <v>E</v>
      </c>
      <c r="Q211" s="123">
        <f t="shared" si="15"/>
      </c>
      <c r="R211" s="123">
        <f t="shared" si="15"/>
      </c>
      <c r="S211" s="123">
        <f t="shared" si="3"/>
      </c>
      <c r="T211" s="123">
        <f t="shared" si="4"/>
      </c>
      <c r="U211" s="123">
        <f t="shared" si="16"/>
      </c>
    </row>
    <row r="212" spans="2:21" ht="12.75">
      <c r="B212" s="96" t="s">
        <v>226</v>
      </c>
      <c r="C212" s="97" t="s">
        <v>227</v>
      </c>
      <c r="F212" s="132">
        <f t="shared" si="5"/>
      </c>
      <c r="G212" s="132">
        <f t="shared" si="2"/>
      </c>
      <c r="H212" s="132">
        <f t="shared" si="6"/>
      </c>
      <c r="I212" s="132">
        <f t="shared" si="7"/>
      </c>
      <c r="J212" s="132">
        <f t="shared" si="8"/>
      </c>
      <c r="K212" s="132">
        <f t="shared" si="9"/>
      </c>
      <c r="L212" s="123" t="b">
        <f t="shared" si="10"/>
        <v>0</v>
      </c>
      <c r="M212" s="123" t="b">
        <f t="shared" si="11"/>
        <v>0</v>
      </c>
      <c r="N212" s="123" t="str">
        <f>TEXT(X42,0)</f>
        <v>20</v>
      </c>
      <c r="O212" s="123" t="str">
        <f t="shared" si="13"/>
        <v>E</v>
      </c>
      <c r="P212" s="123" t="str">
        <f t="shared" si="14"/>
        <v>E</v>
      </c>
      <c r="Q212" s="123">
        <f t="shared" si="15"/>
      </c>
      <c r="R212" s="123">
        <f t="shared" si="15"/>
      </c>
      <c r="S212" s="123">
        <f t="shared" si="3"/>
      </c>
      <c r="T212" s="123">
        <f t="shared" si="4"/>
      </c>
      <c r="U212" s="123">
        <f t="shared" si="16"/>
      </c>
    </row>
    <row r="213" spans="2:21" ht="12.75">
      <c r="B213" s="96" t="s">
        <v>228</v>
      </c>
      <c r="C213" s="97" t="s">
        <v>229</v>
      </c>
      <c r="F213" s="132">
        <f t="shared" si="5"/>
      </c>
      <c r="G213" s="132">
        <f t="shared" si="2"/>
      </c>
      <c r="H213" s="132">
        <f t="shared" si="6"/>
      </c>
      <c r="I213" s="132">
        <f t="shared" si="7"/>
      </c>
      <c r="J213" s="132">
        <f t="shared" si="8"/>
      </c>
      <c r="K213" s="132">
        <f t="shared" si="9"/>
      </c>
      <c r="L213" s="123" t="b">
        <f t="shared" si="10"/>
        <v>0</v>
      </c>
      <c r="M213" s="123" t="b">
        <f t="shared" si="11"/>
        <v>0</v>
      </c>
      <c r="N213" s="123" t="str">
        <f t="shared" si="12"/>
        <v>21</v>
      </c>
      <c r="O213" s="123" t="str">
        <f t="shared" si="13"/>
        <v>E</v>
      </c>
      <c r="P213" s="123" t="str">
        <f t="shared" si="14"/>
        <v>E</v>
      </c>
      <c r="Q213" s="123">
        <f t="shared" si="15"/>
      </c>
      <c r="R213" s="123">
        <f t="shared" si="15"/>
      </c>
      <c r="S213" s="123">
        <f t="shared" si="3"/>
      </c>
      <c r="T213" s="123">
        <f t="shared" si="4"/>
      </c>
      <c r="U213" s="123">
        <f t="shared" si="16"/>
      </c>
    </row>
    <row r="214" spans="2:21" ht="12.75">
      <c r="B214" s="96" t="s">
        <v>230</v>
      </c>
      <c r="C214" s="97" t="s">
        <v>231</v>
      </c>
      <c r="F214" s="132">
        <f t="shared" si="5"/>
      </c>
      <c r="G214" s="132">
        <f t="shared" si="2"/>
      </c>
      <c r="H214" s="132">
        <f t="shared" si="6"/>
      </c>
      <c r="I214" s="132">
        <f t="shared" si="7"/>
      </c>
      <c r="J214" s="132">
        <f t="shared" si="8"/>
      </c>
      <c r="K214" s="132">
        <f t="shared" si="9"/>
      </c>
      <c r="L214" s="123" t="b">
        <f t="shared" si="10"/>
        <v>0</v>
      </c>
      <c r="M214" s="123" t="b">
        <f t="shared" si="11"/>
        <v>0</v>
      </c>
      <c r="N214" s="123" t="str">
        <f>TEXT(X71,0)</f>
        <v>22</v>
      </c>
      <c r="O214" s="123" t="str">
        <f>IF(TRIM(CONCATENATE(Y71,Z71,AA71,AB71,AC71,AD71,AE71,AF71,AG71,AH71,AI71,AJ71,AK71,AL71))="","E","F")</f>
        <v>E</v>
      </c>
      <c r="P214" s="123" t="str">
        <f>IF(TRIM(CONCATENATE(AM71,AN71,AO71,AP71,AQ71,AR71,AS71,AT71,AU71,AV71,AW71,AX71,AY71,AZ71,BA71,BB71,BC71,BD71,BE71,BF71,BG71,BH71,BI71))="","E","F")</f>
        <v>E</v>
      </c>
      <c r="Q214" s="123">
        <f>TRIM(UPPER(BM71))</f>
      </c>
      <c r="R214" s="123">
        <f>TRIM(UPPER(BN71))</f>
      </c>
      <c r="S214" s="123">
        <f aca="true" t="shared" si="17" ref="S214:S242">TRIM(UPPER(BR71))</f>
      </c>
      <c r="T214" s="123">
        <f aca="true" t="shared" si="18" ref="T214:T242">TRIM(UPPER(BV71))</f>
      </c>
      <c r="U214" s="123">
        <f aca="true" t="shared" si="19" ref="U214:U242">TRIM(UPPER(BX71))</f>
      </c>
    </row>
    <row r="215" spans="2:21" ht="12.75">
      <c r="B215" s="96" t="s">
        <v>232</v>
      </c>
      <c r="C215" s="97" t="s">
        <v>233</v>
      </c>
      <c r="F215" s="132">
        <f t="shared" si="5"/>
      </c>
      <c r="G215" s="132">
        <f t="shared" si="2"/>
      </c>
      <c r="H215" s="132">
        <f t="shared" si="6"/>
      </c>
      <c r="I215" s="132">
        <f t="shared" si="7"/>
      </c>
      <c r="J215" s="132">
        <f t="shared" si="8"/>
      </c>
      <c r="K215" s="132">
        <f t="shared" si="9"/>
      </c>
      <c r="L215" s="123" t="b">
        <f t="shared" si="10"/>
        <v>0</v>
      </c>
      <c r="M215" s="123" t="b">
        <f t="shared" si="11"/>
        <v>0</v>
      </c>
      <c r="N215" s="123" t="str">
        <f aca="true" t="shared" si="20" ref="N215:N242">TEXT(X72,0)</f>
        <v>23</v>
      </c>
      <c r="O215" s="123" t="str">
        <f aca="true" t="shared" si="21" ref="O215:O242">IF(TRIM(CONCATENATE(Y72,Z72,AA72,AB72,AC72,AD72,AE72,AF72,AG72,AH72,AI72,AJ72,AK72,AL72))="","E","F")</f>
        <v>E</v>
      </c>
      <c r="P215" s="123" t="str">
        <f aca="true" t="shared" si="22" ref="P215:P242">IF(TRIM(CONCATENATE(AM72,AN72,AO72,AP72,AQ72,AR72,AS72,AT72,AU72,AV72,AW72,AX72,AY72,AZ72,BA72,BB72,BC72,BD72,BE72,BF72,BG72,BH72,BI72))="","E","F")</f>
        <v>E</v>
      </c>
      <c r="Q215" s="123">
        <f aca="true" t="shared" si="23" ref="Q215:R242">TRIM(UPPER(BM72))</f>
      </c>
      <c r="R215" s="123">
        <f t="shared" si="23"/>
      </c>
      <c r="S215" s="123">
        <f t="shared" si="17"/>
      </c>
      <c r="T215" s="123">
        <f t="shared" si="18"/>
      </c>
      <c r="U215" s="123">
        <f t="shared" si="19"/>
      </c>
    </row>
    <row r="216" spans="2:21" ht="12.75">
      <c r="B216" s="96" t="s">
        <v>234</v>
      </c>
      <c r="C216" s="97" t="s">
        <v>235</v>
      </c>
      <c r="F216" s="132">
        <f t="shared" si="5"/>
      </c>
      <c r="G216" s="132">
        <f t="shared" si="2"/>
      </c>
      <c r="H216" s="132">
        <f t="shared" si="6"/>
      </c>
      <c r="I216" s="132">
        <f t="shared" si="7"/>
      </c>
      <c r="J216" s="132">
        <f t="shared" si="8"/>
      </c>
      <c r="K216" s="132">
        <f t="shared" si="9"/>
      </c>
      <c r="L216" s="123" t="b">
        <f t="shared" si="10"/>
        <v>0</v>
      </c>
      <c r="M216" s="123" t="b">
        <f t="shared" si="11"/>
        <v>0</v>
      </c>
      <c r="N216" s="123" t="str">
        <f t="shared" si="20"/>
        <v>24</v>
      </c>
      <c r="O216" s="123" t="str">
        <f t="shared" si="21"/>
        <v>E</v>
      </c>
      <c r="P216" s="123" t="str">
        <f t="shared" si="22"/>
        <v>E</v>
      </c>
      <c r="Q216" s="123">
        <f t="shared" si="23"/>
      </c>
      <c r="R216" s="123">
        <f t="shared" si="23"/>
      </c>
      <c r="S216" s="123">
        <f t="shared" si="17"/>
      </c>
      <c r="T216" s="123">
        <f t="shared" si="18"/>
      </c>
      <c r="U216" s="123">
        <f t="shared" si="19"/>
      </c>
    </row>
    <row r="217" spans="2:21" ht="12.75">
      <c r="B217" s="96" t="s">
        <v>236</v>
      </c>
      <c r="C217" s="97" t="s">
        <v>237</v>
      </c>
      <c r="F217" s="132">
        <f t="shared" si="5"/>
      </c>
      <c r="G217" s="132">
        <f t="shared" si="2"/>
      </c>
      <c r="H217" s="132">
        <f t="shared" si="6"/>
      </c>
      <c r="I217" s="132">
        <f t="shared" si="7"/>
      </c>
      <c r="J217" s="132">
        <f t="shared" si="8"/>
      </c>
      <c r="K217" s="132">
        <f t="shared" si="9"/>
      </c>
      <c r="L217" s="123" t="b">
        <f t="shared" si="10"/>
        <v>0</v>
      </c>
      <c r="M217" s="123" t="b">
        <f t="shared" si="11"/>
        <v>0</v>
      </c>
      <c r="N217" s="123" t="str">
        <f t="shared" si="20"/>
        <v>25</v>
      </c>
      <c r="O217" s="123" t="str">
        <f t="shared" si="21"/>
        <v>E</v>
      </c>
      <c r="P217" s="123" t="str">
        <f t="shared" si="22"/>
        <v>E</v>
      </c>
      <c r="Q217" s="123">
        <f t="shared" si="23"/>
      </c>
      <c r="R217" s="123">
        <f t="shared" si="23"/>
      </c>
      <c r="S217" s="123">
        <f t="shared" si="17"/>
      </c>
      <c r="T217" s="123">
        <f t="shared" si="18"/>
      </c>
      <c r="U217" s="123">
        <f t="shared" si="19"/>
      </c>
    </row>
    <row r="218" spans="2:21" ht="12.75">
      <c r="B218" s="96" t="s">
        <v>238</v>
      </c>
      <c r="C218" s="97" t="s">
        <v>239</v>
      </c>
      <c r="F218" s="132">
        <f t="shared" si="5"/>
      </c>
      <c r="G218" s="132">
        <f t="shared" si="2"/>
      </c>
      <c r="H218" s="132">
        <f t="shared" si="6"/>
      </c>
      <c r="I218" s="132">
        <f t="shared" si="7"/>
      </c>
      <c r="J218" s="132">
        <f t="shared" si="8"/>
      </c>
      <c r="K218" s="132">
        <f t="shared" si="9"/>
      </c>
      <c r="L218" s="123" t="b">
        <f t="shared" si="10"/>
        <v>0</v>
      </c>
      <c r="M218" s="123" t="b">
        <f t="shared" si="11"/>
        <v>0</v>
      </c>
      <c r="N218" s="123" t="str">
        <f t="shared" si="20"/>
        <v>26</v>
      </c>
      <c r="O218" s="123" t="str">
        <f t="shared" si="21"/>
        <v>E</v>
      </c>
      <c r="P218" s="123" t="str">
        <f t="shared" si="22"/>
        <v>E</v>
      </c>
      <c r="Q218" s="123">
        <f t="shared" si="23"/>
      </c>
      <c r="R218" s="123">
        <f t="shared" si="23"/>
      </c>
      <c r="S218" s="123">
        <f t="shared" si="17"/>
      </c>
      <c r="T218" s="123">
        <f t="shared" si="18"/>
      </c>
      <c r="U218" s="123">
        <f t="shared" si="19"/>
      </c>
    </row>
    <row r="219" spans="2:21" ht="12.75">
      <c r="B219" s="96" t="s">
        <v>240</v>
      </c>
      <c r="C219" s="97" t="s">
        <v>241</v>
      </c>
      <c r="F219" s="132">
        <f t="shared" si="5"/>
      </c>
      <c r="G219" s="132">
        <f t="shared" si="2"/>
      </c>
      <c r="H219" s="132">
        <f t="shared" si="6"/>
      </c>
      <c r="I219" s="132">
        <f t="shared" si="7"/>
      </c>
      <c r="J219" s="132">
        <f t="shared" si="8"/>
      </c>
      <c r="K219" s="132">
        <f t="shared" si="9"/>
      </c>
      <c r="L219" s="123" t="b">
        <f t="shared" si="10"/>
        <v>0</v>
      </c>
      <c r="M219" s="123" t="b">
        <f t="shared" si="11"/>
        <v>0</v>
      </c>
      <c r="N219" s="123" t="str">
        <f t="shared" si="20"/>
        <v>27</v>
      </c>
      <c r="O219" s="123" t="str">
        <f t="shared" si="21"/>
        <v>E</v>
      </c>
      <c r="P219" s="123" t="str">
        <f t="shared" si="22"/>
        <v>E</v>
      </c>
      <c r="Q219" s="123">
        <f t="shared" si="23"/>
      </c>
      <c r="R219" s="123">
        <f t="shared" si="23"/>
      </c>
      <c r="S219" s="123">
        <f t="shared" si="17"/>
      </c>
      <c r="T219" s="123">
        <f t="shared" si="18"/>
      </c>
      <c r="U219" s="123">
        <f t="shared" si="19"/>
      </c>
    </row>
    <row r="220" spans="2:21" ht="12.75">
      <c r="B220" s="96" t="s">
        <v>242</v>
      </c>
      <c r="C220" s="97" t="s">
        <v>243</v>
      </c>
      <c r="F220" s="132">
        <f t="shared" si="5"/>
      </c>
      <c r="G220" s="132">
        <f t="shared" si="2"/>
      </c>
      <c r="H220" s="132">
        <f t="shared" si="6"/>
      </c>
      <c r="I220" s="132">
        <f t="shared" si="7"/>
      </c>
      <c r="J220" s="132">
        <f t="shared" si="8"/>
      </c>
      <c r="K220" s="132">
        <f t="shared" si="9"/>
      </c>
      <c r="L220" s="123" t="b">
        <f t="shared" si="10"/>
        <v>0</v>
      </c>
      <c r="M220" s="123" t="b">
        <f t="shared" si="11"/>
        <v>0</v>
      </c>
      <c r="N220" s="123" t="str">
        <f t="shared" si="20"/>
        <v>28</v>
      </c>
      <c r="O220" s="123" t="str">
        <f t="shared" si="21"/>
        <v>E</v>
      </c>
      <c r="P220" s="123" t="str">
        <f t="shared" si="22"/>
        <v>E</v>
      </c>
      <c r="Q220" s="123">
        <f t="shared" si="23"/>
      </c>
      <c r="R220" s="123">
        <f t="shared" si="23"/>
      </c>
      <c r="S220" s="123">
        <f t="shared" si="17"/>
      </c>
      <c r="T220" s="123">
        <f t="shared" si="18"/>
      </c>
      <c r="U220" s="123">
        <f t="shared" si="19"/>
      </c>
    </row>
    <row r="221" spans="2:21" ht="12.75">
      <c r="B221" s="96" t="s">
        <v>244</v>
      </c>
      <c r="C221" s="97" t="s">
        <v>245</v>
      </c>
      <c r="F221" s="132">
        <f t="shared" si="5"/>
      </c>
      <c r="G221" s="132">
        <f t="shared" si="2"/>
      </c>
      <c r="H221" s="132">
        <f t="shared" si="6"/>
      </c>
      <c r="I221" s="132">
        <f t="shared" si="7"/>
      </c>
      <c r="J221" s="132">
        <f t="shared" si="8"/>
      </c>
      <c r="K221" s="132">
        <f t="shared" si="9"/>
      </c>
      <c r="L221" s="123" t="b">
        <f t="shared" si="10"/>
        <v>0</v>
      </c>
      <c r="M221" s="123" t="b">
        <f t="shared" si="11"/>
        <v>0</v>
      </c>
      <c r="N221" s="123" t="str">
        <f t="shared" si="20"/>
        <v>29</v>
      </c>
      <c r="O221" s="123" t="str">
        <f t="shared" si="21"/>
        <v>E</v>
      </c>
      <c r="P221" s="123" t="str">
        <f t="shared" si="22"/>
        <v>E</v>
      </c>
      <c r="Q221" s="123">
        <f t="shared" si="23"/>
      </c>
      <c r="R221" s="123">
        <f t="shared" si="23"/>
      </c>
      <c r="S221" s="123">
        <f t="shared" si="17"/>
      </c>
      <c r="T221" s="123">
        <f t="shared" si="18"/>
      </c>
      <c r="U221" s="123">
        <f t="shared" si="19"/>
      </c>
    </row>
    <row r="222" spans="2:21" ht="12.75">
      <c r="B222" s="96" t="s">
        <v>246</v>
      </c>
      <c r="C222" s="97" t="s">
        <v>247</v>
      </c>
      <c r="F222" s="132">
        <f t="shared" si="5"/>
      </c>
      <c r="G222" s="132">
        <f t="shared" si="2"/>
      </c>
      <c r="H222" s="132">
        <f t="shared" si="6"/>
      </c>
      <c r="I222" s="132">
        <f t="shared" si="7"/>
      </c>
      <c r="J222" s="132">
        <f t="shared" si="8"/>
      </c>
      <c r="K222" s="132">
        <f t="shared" si="9"/>
      </c>
      <c r="L222" s="123" t="b">
        <f t="shared" si="10"/>
        <v>0</v>
      </c>
      <c r="M222" s="123" t="b">
        <f t="shared" si="11"/>
        <v>0</v>
      </c>
      <c r="N222" s="123" t="str">
        <f t="shared" si="20"/>
        <v>30</v>
      </c>
      <c r="O222" s="123" t="str">
        <f t="shared" si="21"/>
        <v>E</v>
      </c>
      <c r="P222" s="123" t="str">
        <f t="shared" si="22"/>
        <v>E</v>
      </c>
      <c r="Q222" s="123">
        <f t="shared" si="23"/>
      </c>
      <c r="R222" s="123">
        <f t="shared" si="23"/>
      </c>
      <c r="S222" s="123">
        <f t="shared" si="17"/>
      </c>
      <c r="T222" s="123">
        <f t="shared" si="18"/>
      </c>
      <c r="U222" s="123">
        <f t="shared" si="19"/>
      </c>
    </row>
    <row r="223" spans="2:21" ht="12.75">
      <c r="B223" s="96"/>
      <c r="C223" s="97"/>
      <c r="F223" s="132">
        <f t="shared" si="5"/>
      </c>
      <c r="G223" s="132">
        <f t="shared" si="2"/>
      </c>
      <c r="H223" s="132">
        <f t="shared" si="6"/>
      </c>
      <c r="I223" s="132">
        <f t="shared" si="7"/>
      </c>
      <c r="J223" s="132">
        <f t="shared" si="8"/>
      </c>
      <c r="K223" s="132">
        <f t="shared" si="9"/>
      </c>
      <c r="L223" s="123" t="b">
        <f t="shared" si="10"/>
        <v>0</v>
      </c>
      <c r="M223" s="123" t="b">
        <f t="shared" si="11"/>
        <v>0</v>
      </c>
      <c r="N223" s="123" t="str">
        <f t="shared" si="20"/>
        <v>31</v>
      </c>
      <c r="O223" s="123" t="str">
        <f t="shared" si="21"/>
        <v>E</v>
      </c>
      <c r="P223" s="123" t="str">
        <f t="shared" si="22"/>
        <v>E</v>
      </c>
      <c r="Q223" s="123">
        <f t="shared" si="23"/>
      </c>
      <c r="R223" s="123">
        <f t="shared" si="23"/>
      </c>
      <c r="S223" s="123">
        <f t="shared" si="17"/>
      </c>
      <c r="T223" s="123">
        <f t="shared" si="18"/>
      </c>
      <c r="U223" s="123">
        <f t="shared" si="19"/>
      </c>
    </row>
    <row r="224" spans="2:21" ht="12.75">
      <c r="B224" s="96" t="s">
        <v>248</v>
      </c>
      <c r="C224" s="97" t="s">
        <v>249</v>
      </c>
      <c r="F224" s="132">
        <f t="shared" si="5"/>
      </c>
      <c r="G224" s="132">
        <f t="shared" si="2"/>
      </c>
      <c r="H224" s="132">
        <f t="shared" si="6"/>
      </c>
      <c r="I224" s="132">
        <f t="shared" si="7"/>
      </c>
      <c r="J224" s="132">
        <f t="shared" si="8"/>
      </c>
      <c r="K224" s="132">
        <f t="shared" si="9"/>
      </c>
      <c r="L224" s="123" t="b">
        <f t="shared" si="10"/>
        <v>0</v>
      </c>
      <c r="M224" s="123" t="b">
        <f t="shared" si="11"/>
        <v>0</v>
      </c>
      <c r="N224" s="123" t="str">
        <f t="shared" si="20"/>
        <v>32</v>
      </c>
      <c r="O224" s="123" t="str">
        <f t="shared" si="21"/>
        <v>E</v>
      </c>
      <c r="P224" s="123" t="str">
        <f t="shared" si="22"/>
        <v>E</v>
      </c>
      <c r="Q224" s="123">
        <f t="shared" si="23"/>
      </c>
      <c r="R224" s="123">
        <f t="shared" si="23"/>
      </c>
      <c r="S224" s="123">
        <f t="shared" si="17"/>
      </c>
      <c r="T224" s="123">
        <f t="shared" si="18"/>
      </c>
      <c r="U224" s="123">
        <f t="shared" si="19"/>
      </c>
    </row>
    <row r="225" spans="2:21" ht="12.75">
      <c r="B225" s="96" t="s">
        <v>250</v>
      </c>
      <c r="C225" s="97" t="s">
        <v>251</v>
      </c>
      <c r="F225" s="132">
        <f t="shared" si="5"/>
      </c>
      <c r="G225" s="132">
        <f t="shared" si="2"/>
      </c>
      <c r="H225" s="132">
        <f t="shared" si="6"/>
      </c>
      <c r="I225" s="132">
        <f t="shared" si="7"/>
      </c>
      <c r="J225" s="132">
        <f t="shared" si="8"/>
      </c>
      <c r="K225" s="132">
        <f t="shared" si="9"/>
      </c>
      <c r="L225" s="123" t="b">
        <f t="shared" si="10"/>
        <v>0</v>
      </c>
      <c r="M225" s="123" t="b">
        <f t="shared" si="11"/>
        <v>0</v>
      </c>
      <c r="N225" s="123" t="str">
        <f t="shared" si="20"/>
        <v>33</v>
      </c>
      <c r="O225" s="123" t="str">
        <f t="shared" si="21"/>
        <v>E</v>
      </c>
      <c r="P225" s="123" t="str">
        <f t="shared" si="22"/>
        <v>E</v>
      </c>
      <c r="Q225" s="123">
        <f t="shared" si="23"/>
      </c>
      <c r="R225" s="123">
        <f t="shared" si="23"/>
      </c>
      <c r="S225" s="123">
        <f t="shared" si="17"/>
      </c>
      <c r="T225" s="123">
        <f t="shared" si="18"/>
      </c>
      <c r="U225" s="123">
        <f t="shared" si="19"/>
      </c>
    </row>
    <row r="226" spans="2:21" ht="12.75">
      <c r="B226" s="96" t="s">
        <v>707</v>
      </c>
      <c r="C226" s="97" t="s">
        <v>708</v>
      </c>
      <c r="F226" s="132">
        <f t="shared" si="5"/>
      </c>
      <c r="G226" s="132">
        <f t="shared" si="2"/>
      </c>
      <c r="H226" s="132">
        <f t="shared" si="6"/>
      </c>
      <c r="I226" s="132">
        <f t="shared" si="7"/>
      </c>
      <c r="J226" s="132">
        <f t="shared" si="8"/>
      </c>
      <c r="K226" s="132">
        <f t="shared" si="9"/>
      </c>
      <c r="L226" s="123" t="b">
        <f t="shared" si="10"/>
        <v>0</v>
      </c>
      <c r="M226" s="123" t="b">
        <f t="shared" si="11"/>
        <v>0</v>
      </c>
      <c r="N226" s="123" t="str">
        <f t="shared" si="20"/>
        <v>34</v>
      </c>
      <c r="O226" s="123" t="str">
        <f t="shared" si="21"/>
        <v>E</v>
      </c>
      <c r="P226" s="123" t="str">
        <f t="shared" si="22"/>
        <v>E</v>
      </c>
      <c r="Q226" s="123">
        <f t="shared" si="23"/>
      </c>
      <c r="R226" s="123">
        <f t="shared" si="23"/>
      </c>
      <c r="S226" s="123">
        <f t="shared" si="17"/>
      </c>
      <c r="T226" s="123">
        <f t="shared" si="18"/>
      </c>
      <c r="U226" s="123">
        <f t="shared" si="19"/>
      </c>
    </row>
    <row r="227" spans="2:21" ht="12.75">
      <c r="B227" s="96"/>
      <c r="C227" s="97"/>
      <c r="F227" s="132">
        <f t="shared" si="5"/>
      </c>
      <c r="G227" s="132">
        <f t="shared" si="2"/>
      </c>
      <c r="H227" s="132">
        <f t="shared" si="6"/>
      </c>
      <c r="I227" s="132">
        <f t="shared" si="7"/>
      </c>
      <c r="J227" s="132">
        <f t="shared" si="8"/>
      </c>
      <c r="K227" s="132">
        <f t="shared" si="9"/>
      </c>
      <c r="L227" s="123" t="b">
        <f t="shared" si="10"/>
        <v>0</v>
      </c>
      <c r="M227" s="123" t="b">
        <f t="shared" si="11"/>
        <v>0</v>
      </c>
      <c r="N227" s="123" t="str">
        <f t="shared" si="20"/>
        <v>35</v>
      </c>
      <c r="O227" s="123" t="str">
        <f t="shared" si="21"/>
        <v>E</v>
      </c>
      <c r="P227" s="123" t="str">
        <f t="shared" si="22"/>
        <v>E</v>
      </c>
      <c r="Q227" s="123">
        <f t="shared" si="23"/>
      </c>
      <c r="R227" s="123">
        <f t="shared" si="23"/>
      </c>
      <c r="S227" s="123">
        <f t="shared" si="17"/>
      </c>
      <c r="T227" s="123">
        <f t="shared" si="18"/>
      </c>
      <c r="U227" s="123">
        <f t="shared" si="19"/>
      </c>
    </row>
    <row r="228" spans="2:21" ht="12.75">
      <c r="B228" s="96" t="s">
        <v>252</v>
      </c>
      <c r="C228" s="97" t="s">
        <v>253</v>
      </c>
      <c r="F228" s="132">
        <f t="shared" si="5"/>
      </c>
      <c r="G228" s="132">
        <f t="shared" si="2"/>
      </c>
      <c r="H228" s="132">
        <f t="shared" si="6"/>
      </c>
      <c r="I228" s="132">
        <f t="shared" si="7"/>
      </c>
      <c r="J228" s="132">
        <f t="shared" si="8"/>
      </c>
      <c r="K228" s="132">
        <f t="shared" si="9"/>
      </c>
      <c r="L228" s="123" t="b">
        <f t="shared" si="10"/>
        <v>0</v>
      </c>
      <c r="M228" s="123" t="b">
        <f t="shared" si="11"/>
        <v>0</v>
      </c>
      <c r="N228" s="123" t="str">
        <f t="shared" si="20"/>
        <v>36</v>
      </c>
      <c r="O228" s="123" t="str">
        <f t="shared" si="21"/>
        <v>E</v>
      </c>
      <c r="P228" s="123" t="str">
        <f t="shared" si="22"/>
        <v>E</v>
      </c>
      <c r="Q228" s="123">
        <f t="shared" si="23"/>
      </c>
      <c r="R228" s="123">
        <f t="shared" si="23"/>
      </c>
      <c r="S228" s="123">
        <f t="shared" si="17"/>
      </c>
      <c r="T228" s="123">
        <f t="shared" si="18"/>
      </c>
      <c r="U228" s="123">
        <f t="shared" si="19"/>
      </c>
    </row>
    <row r="229" spans="2:21" ht="12.75">
      <c r="B229" s="96" t="s">
        <v>254</v>
      </c>
      <c r="C229" s="97" t="s">
        <v>255</v>
      </c>
      <c r="F229" s="132">
        <f t="shared" si="5"/>
      </c>
      <c r="G229" s="132">
        <f t="shared" si="2"/>
      </c>
      <c r="H229" s="132">
        <f t="shared" si="6"/>
      </c>
      <c r="I229" s="132">
        <f t="shared" si="7"/>
      </c>
      <c r="J229" s="132">
        <f t="shared" si="8"/>
      </c>
      <c r="K229" s="132">
        <f t="shared" si="9"/>
      </c>
      <c r="L229" s="123" t="b">
        <f t="shared" si="10"/>
        <v>0</v>
      </c>
      <c r="M229" s="123" t="b">
        <f t="shared" si="11"/>
        <v>0</v>
      </c>
      <c r="N229" s="123" t="str">
        <f t="shared" si="20"/>
        <v>37</v>
      </c>
      <c r="O229" s="123" t="str">
        <f t="shared" si="21"/>
        <v>E</v>
      </c>
      <c r="P229" s="123" t="str">
        <f t="shared" si="22"/>
        <v>E</v>
      </c>
      <c r="Q229" s="123">
        <f t="shared" si="23"/>
      </c>
      <c r="R229" s="123">
        <f t="shared" si="23"/>
      </c>
      <c r="S229" s="123">
        <f t="shared" si="17"/>
      </c>
      <c r="T229" s="123">
        <f t="shared" si="18"/>
      </c>
      <c r="U229" s="123">
        <f t="shared" si="19"/>
      </c>
    </row>
    <row r="230" spans="2:21" ht="12.75">
      <c r="B230" s="96" t="s">
        <v>256</v>
      </c>
      <c r="C230" s="97" t="s">
        <v>257</v>
      </c>
      <c r="F230" s="132">
        <f t="shared" si="5"/>
      </c>
      <c r="G230" s="132">
        <f t="shared" si="2"/>
      </c>
      <c r="H230" s="132">
        <f t="shared" si="6"/>
      </c>
      <c r="I230" s="132">
        <f t="shared" si="7"/>
      </c>
      <c r="J230" s="132">
        <f t="shared" si="8"/>
      </c>
      <c r="K230" s="132">
        <f t="shared" si="9"/>
      </c>
      <c r="L230" s="123" t="b">
        <f t="shared" si="10"/>
        <v>0</v>
      </c>
      <c r="M230" s="123" t="b">
        <f t="shared" si="11"/>
        <v>0</v>
      </c>
      <c r="N230" s="123" t="str">
        <f t="shared" si="20"/>
        <v>38</v>
      </c>
      <c r="O230" s="123" t="str">
        <f t="shared" si="21"/>
        <v>E</v>
      </c>
      <c r="P230" s="123" t="str">
        <f t="shared" si="22"/>
        <v>E</v>
      </c>
      <c r="Q230" s="123">
        <f t="shared" si="23"/>
      </c>
      <c r="R230" s="123">
        <f t="shared" si="23"/>
      </c>
      <c r="S230" s="123">
        <f t="shared" si="17"/>
      </c>
      <c r="T230" s="123">
        <f t="shared" si="18"/>
      </c>
      <c r="U230" s="123">
        <f t="shared" si="19"/>
      </c>
    </row>
    <row r="231" spans="2:21" ht="12.75">
      <c r="B231" s="96" t="s">
        <v>258</v>
      </c>
      <c r="C231" s="97" t="s">
        <v>259</v>
      </c>
      <c r="F231" s="132">
        <f t="shared" si="5"/>
      </c>
      <c r="G231" s="132">
        <f t="shared" si="2"/>
      </c>
      <c r="H231" s="132">
        <f t="shared" si="6"/>
      </c>
      <c r="I231" s="132">
        <f t="shared" si="7"/>
      </c>
      <c r="J231" s="132">
        <f t="shared" si="8"/>
      </c>
      <c r="K231" s="132">
        <f t="shared" si="9"/>
      </c>
      <c r="L231" s="123" t="b">
        <f t="shared" si="10"/>
        <v>0</v>
      </c>
      <c r="M231" s="123" t="b">
        <f t="shared" si="11"/>
        <v>0</v>
      </c>
      <c r="N231" s="123" t="str">
        <f t="shared" si="20"/>
        <v>39</v>
      </c>
      <c r="O231" s="123" t="str">
        <f t="shared" si="21"/>
        <v>E</v>
      </c>
      <c r="P231" s="123" t="str">
        <f t="shared" si="22"/>
        <v>E</v>
      </c>
      <c r="Q231" s="123">
        <f t="shared" si="23"/>
      </c>
      <c r="R231" s="123">
        <f t="shared" si="23"/>
      </c>
      <c r="S231" s="123">
        <f t="shared" si="17"/>
      </c>
      <c r="T231" s="123">
        <f t="shared" si="18"/>
      </c>
      <c r="U231" s="123">
        <f t="shared" si="19"/>
      </c>
    </row>
    <row r="232" spans="2:21" ht="12.75">
      <c r="B232" s="96" t="s">
        <v>260</v>
      </c>
      <c r="C232" s="97" t="s">
        <v>261</v>
      </c>
      <c r="F232" s="132">
        <f t="shared" si="5"/>
      </c>
      <c r="G232" s="132">
        <f t="shared" si="2"/>
      </c>
      <c r="H232" s="132">
        <f t="shared" si="6"/>
      </c>
      <c r="I232" s="132">
        <f t="shared" si="7"/>
      </c>
      <c r="J232" s="132">
        <f t="shared" si="8"/>
      </c>
      <c r="K232" s="132">
        <f t="shared" si="9"/>
      </c>
      <c r="L232" s="123" t="b">
        <f t="shared" si="10"/>
        <v>0</v>
      </c>
      <c r="M232" s="123" t="b">
        <f t="shared" si="11"/>
        <v>0</v>
      </c>
      <c r="N232" s="123" t="str">
        <f t="shared" si="20"/>
        <v>40</v>
      </c>
      <c r="O232" s="123" t="str">
        <f t="shared" si="21"/>
        <v>E</v>
      </c>
      <c r="P232" s="123" t="str">
        <f t="shared" si="22"/>
        <v>E</v>
      </c>
      <c r="Q232" s="123">
        <f t="shared" si="23"/>
      </c>
      <c r="R232" s="123">
        <f t="shared" si="23"/>
      </c>
      <c r="S232" s="123">
        <f t="shared" si="17"/>
      </c>
      <c r="T232" s="123">
        <f t="shared" si="18"/>
      </c>
      <c r="U232" s="123">
        <f t="shared" si="19"/>
      </c>
    </row>
    <row r="233" spans="2:21" ht="12.75">
      <c r="B233" s="96" t="s">
        <v>262</v>
      </c>
      <c r="C233" s="97" t="s">
        <v>263</v>
      </c>
      <c r="F233" s="132">
        <f t="shared" si="5"/>
      </c>
      <c r="G233" s="132">
        <f t="shared" si="2"/>
      </c>
      <c r="H233" s="132">
        <f t="shared" si="6"/>
      </c>
      <c r="I233" s="132">
        <f t="shared" si="7"/>
      </c>
      <c r="J233" s="132">
        <f t="shared" si="8"/>
      </c>
      <c r="K233" s="132">
        <f t="shared" si="9"/>
      </c>
      <c r="L233" s="123" t="b">
        <f t="shared" si="10"/>
        <v>0</v>
      </c>
      <c r="M233" s="123" t="b">
        <f t="shared" si="11"/>
        <v>0</v>
      </c>
      <c r="N233" s="123" t="str">
        <f t="shared" si="20"/>
        <v>41</v>
      </c>
      <c r="O233" s="123" t="str">
        <f t="shared" si="21"/>
        <v>E</v>
      </c>
      <c r="P233" s="123" t="str">
        <f t="shared" si="22"/>
        <v>E</v>
      </c>
      <c r="Q233" s="123">
        <f t="shared" si="23"/>
      </c>
      <c r="R233" s="123">
        <f t="shared" si="23"/>
      </c>
      <c r="S233" s="123">
        <f t="shared" si="17"/>
      </c>
      <c r="T233" s="123">
        <f t="shared" si="18"/>
      </c>
      <c r="U233" s="123">
        <f t="shared" si="19"/>
      </c>
    </row>
    <row r="234" spans="2:21" ht="12.75">
      <c r="B234" s="96" t="s">
        <v>264</v>
      </c>
      <c r="C234" s="97" t="s">
        <v>265</v>
      </c>
      <c r="F234" s="132">
        <f t="shared" si="5"/>
      </c>
      <c r="G234" s="132">
        <f t="shared" si="2"/>
      </c>
      <c r="H234" s="132">
        <f t="shared" si="6"/>
      </c>
      <c r="I234" s="132">
        <f t="shared" si="7"/>
      </c>
      <c r="J234" s="132">
        <f t="shared" si="8"/>
      </c>
      <c r="K234" s="132">
        <f t="shared" si="9"/>
      </c>
      <c r="L234" s="123" t="b">
        <f t="shared" si="10"/>
        <v>0</v>
      </c>
      <c r="M234" s="123" t="b">
        <f t="shared" si="11"/>
        <v>0</v>
      </c>
      <c r="N234" s="123" t="str">
        <f t="shared" si="20"/>
        <v>42</v>
      </c>
      <c r="O234" s="123" t="str">
        <f t="shared" si="21"/>
        <v>E</v>
      </c>
      <c r="P234" s="123" t="str">
        <f t="shared" si="22"/>
        <v>E</v>
      </c>
      <c r="Q234" s="123">
        <f t="shared" si="23"/>
      </c>
      <c r="R234" s="123">
        <f t="shared" si="23"/>
      </c>
      <c r="S234" s="123">
        <f t="shared" si="17"/>
      </c>
      <c r="T234" s="123">
        <f t="shared" si="18"/>
      </c>
      <c r="U234" s="123">
        <f t="shared" si="19"/>
      </c>
    </row>
    <row r="235" spans="2:21" ht="12.75">
      <c r="B235" s="96" t="s">
        <v>266</v>
      </c>
      <c r="C235" s="97" t="s">
        <v>267</v>
      </c>
      <c r="F235" s="132">
        <f t="shared" si="5"/>
      </c>
      <c r="G235" s="132">
        <f t="shared" si="2"/>
      </c>
      <c r="H235" s="132">
        <f t="shared" si="6"/>
      </c>
      <c r="I235" s="132">
        <f t="shared" si="7"/>
      </c>
      <c r="J235" s="132">
        <f t="shared" si="8"/>
      </c>
      <c r="K235" s="132">
        <f t="shared" si="9"/>
      </c>
      <c r="L235" s="123" t="b">
        <f t="shared" si="10"/>
        <v>0</v>
      </c>
      <c r="M235" s="123" t="b">
        <f t="shared" si="11"/>
        <v>0</v>
      </c>
      <c r="N235" s="123" t="str">
        <f t="shared" si="20"/>
        <v>43</v>
      </c>
      <c r="O235" s="123" t="str">
        <f t="shared" si="21"/>
        <v>E</v>
      </c>
      <c r="P235" s="123" t="str">
        <f t="shared" si="22"/>
        <v>E</v>
      </c>
      <c r="Q235" s="123">
        <f t="shared" si="23"/>
      </c>
      <c r="R235" s="123">
        <f t="shared" si="23"/>
      </c>
      <c r="S235" s="123">
        <f t="shared" si="17"/>
      </c>
      <c r="T235" s="123">
        <f t="shared" si="18"/>
      </c>
      <c r="U235" s="123">
        <f t="shared" si="19"/>
      </c>
    </row>
    <row r="236" spans="2:21" ht="12.75">
      <c r="B236" s="96" t="s">
        <v>268</v>
      </c>
      <c r="C236" s="97" t="s">
        <v>269</v>
      </c>
      <c r="F236" s="132">
        <f t="shared" si="5"/>
      </c>
      <c r="G236" s="132">
        <f t="shared" si="2"/>
      </c>
      <c r="H236" s="132">
        <f t="shared" si="6"/>
      </c>
      <c r="I236" s="132">
        <f t="shared" si="7"/>
      </c>
      <c r="J236" s="132">
        <f t="shared" si="8"/>
      </c>
      <c r="K236" s="132">
        <f t="shared" si="9"/>
      </c>
      <c r="L236" s="123" t="b">
        <f t="shared" si="10"/>
        <v>0</v>
      </c>
      <c r="M236" s="123" t="b">
        <f t="shared" si="11"/>
        <v>0</v>
      </c>
      <c r="N236" s="123" t="str">
        <f t="shared" si="20"/>
        <v>44</v>
      </c>
      <c r="O236" s="123" t="str">
        <f t="shared" si="21"/>
        <v>E</v>
      </c>
      <c r="P236" s="123" t="str">
        <f t="shared" si="22"/>
        <v>E</v>
      </c>
      <c r="Q236" s="123">
        <f t="shared" si="23"/>
      </c>
      <c r="R236" s="123">
        <f t="shared" si="23"/>
      </c>
      <c r="S236" s="123">
        <f t="shared" si="17"/>
      </c>
      <c r="T236" s="123">
        <f t="shared" si="18"/>
      </c>
      <c r="U236" s="123">
        <f t="shared" si="19"/>
      </c>
    </row>
    <row r="237" spans="2:21" ht="12.75">
      <c r="B237" s="96" t="s">
        <v>270</v>
      </c>
      <c r="C237" s="97" t="s">
        <v>271</v>
      </c>
      <c r="F237" s="132">
        <f t="shared" si="5"/>
      </c>
      <c r="G237" s="132">
        <f t="shared" si="2"/>
      </c>
      <c r="H237" s="132">
        <f t="shared" si="6"/>
      </c>
      <c r="I237" s="132">
        <f t="shared" si="7"/>
      </c>
      <c r="J237" s="132">
        <f t="shared" si="8"/>
      </c>
      <c r="K237" s="132">
        <f t="shared" si="9"/>
      </c>
      <c r="L237" s="123" t="b">
        <f t="shared" si="10"/>
        <v>0</v>
      </c>
      <c r="M237" s="123" t="b">
        <f t="shared" si="11"/>
        <v>0</v>
      </c>
      <c r="N237" s="123" t="str">
        <f t="shared" si="20"/>
        <v>45</v>
      </c>
      <c r="O237" s="123" t="str">
        <f t="shared" si="21"/>
        <v>E</v>
      </c>
      <c r="P237" s="123" t="str">
        <f t="shared" si="22"/>
        <v>E</v>
      </c>
      <c r="Q237" s="123">
        <f t="shared" si="23"/>
      </c>
      <c r="R237" s="123">
        <f t="shared" si="23"/>
      </c>
      <c r="S237" s="123">
        <f t="shared" si="17"/>
      </c>
      <c r="T237" s="123">
        <f t="shared" si="18"/>
      </c>
      <c r="U237" s="123">
        <f t="shared" si="19"/>
      </c>
    </row>
    <row r="238" spans="2:21" ht="12.75">
      <c r="B238" s="96" t="s">
        <v>272</v>
      </c>
      <c r="C238" s="97" t="s">
        <v>273</v>
      </c>
      <c r="F238" s="132">
        <f t="shared" si="5"/>
      </c>
      <c r="G238" s="132">
        <f t="shared" si="2"/>
      </c>
      <c r="H238" s="132">
        <f t="shared" si="6"/>
      </c>
      <c r="I238" s="132">
        <f t="shared" si="7"/>
      </c>
      <c r="J238" s="132">
        <f t="shared" si="8"/>
      </c>
      <c r="K238" s="132">
        <f t="shared" si="9"/>
      </c>
      <c r="L238" s="123" t="b">
        <f t="shared" si="10"/>
        <v>0</v>
      </c>
      <c r="M238" s="123" t="b">
        <f t="shared" si="11"/>
        <v>0</v>
      </c>
      <c r="N238" s="123" t="str">
        <f t="shared" si="20"/>
        <v>46</v>
      </c>
      <c r="O238" s="123" t="str">
        <f t="shared" si="21"/>
        <v>E</v>
      </c>
      <c r="P238" s="123" t="str">
        <f t="shared" si="22"/>
        <v>E</v>
      </c>
      <c r="Q238" s="123">
        <f t="shared" si="23"/>
      </c>
      <c r="R238" s="123">
        <f t="shared" si="23"/>
      </c>
      <c r="S238" s="123">
        <f t="shared" si="17"/>
      </c>
      <c r="T238" s="123">
        <f t="shared" si="18"/>
      </c>
      <c r="U238" s="123">
        <f t="shared" si="19"/>
      </c>
    </row>
    <row r="239" spans="2:21" ht="12.75">
      <c r="B239" s="96" t="s">
        <v>274</v>
      </c>
      <c r="C239" s="97" t="s">
        <v>275</v>
      </c>
      <c r="F239" s="132">
        <f t="shared" si="5"/>
      </c>
      <c r="G239" s="132">
        <f t="shared" si="2"/>
      </c>
      <c r="H239" s="132">
        <f t="shared" si="6"/>
      </c>
      <c r="I239" s="132">
        <f t="shared" si="7"/>
      </c>
      <c r="J239" s="132">
        <f t="shared" si="8"/>
      </c>
      <c r="K239" s="132">
        <f t="shared" si="9"/>
      </c>
      <c r="L239" s="123" t="b">
        <f t="shared" si="10"/>
        <v>0</v>
      </c>
      <c r="M239" s="123" t="b">
        <f t="shared" si="11"/>
        <v>0</v>
      </c>
      <c r="N239" s="123" t="str">
        <f t="shared" si="20"/>
        <v>47</v>
      </c>
      <c r="O239" s="123" t="str">
        <f t="shared" si="21"/>
        <v>E</v>
      </c>
      <c r="P239" s="123" t="str">
        <f t="shared" si="22"/>
        <v>E</v>
      </c>
      <c r="Q239" s="123">
        <f t="shared" si="23"/>
      </c>
      <c r="R239" s="123">
        <f t="shared" si="23"/>
      </c>
      <c r="S239" s="123">
        <f t="shared" si="17"/>
      </c>
      <c r="T239" s="123">
        <f t="shared" si="18"/>
      </c>
      <c r="U239" s="123">
        <f t="shared" si="19"/>
      </c>
    </row>
    <row r="240" spans="2:21" ht="12.75">
      <c r="B240" s="96" t="s">
        <v>276</v>
      </c>
      <c r="C240" s="97" t="s">
        <v>277</v>
      </c>
      <c r="F240" s="132">
        <f t="shared" si="5"/>
      </c>
      <c r="G240" s="132">
        <f t="shared" si="2"/>
      </c>
      <c r="H240" s="132">
        <f t="shared" si="6"/>
      </c>
      <c r="I240" s="132">
        <f t="shared" si="7"/>
      </c>
      <c r="J240" s="132">
        <f t="shared" si="8"/>
      </c>
      <c r="K240" s="132">
        <f t="shared" si="9"/>
      </c>
      <c r="L240" s="123" t="b">
        <f t="shared" si="10"/>
        <v>0</v>
      </c>
      <c r="M240" s="123" t="b">
        <f t="shared" si="11"/>
        <v>0</v>
      </c>
      <c r="N240" s="123" t="str">
        <f t="shared" si="20"/>
        <v>48</v>
      </c>
      <c r="O240" s="123" t="str">
        <f t="shared" si="21"/>
        <v>E</v>
      </c>
      <c r="P240" s="123" t="str">
        <f t="shared" si="22"/>
        <v>E</v>
      </c>
      <c r="Q240" s="123">
        <f t="shared" si="23"/>
      </c>
      <c r="R240" s="123">
        <f t="shared" si="23"/>
      </c>
      <c r="S240" s="123">
        <f t="shared" si="17"/>
      </c>
      <c r="T240" s="123">
        <f t="shared" si="18"/>
      </c>
      <c r="U240" s="123">
        <f t="shared" si="19"/>
      </c>
    </row>
    <row r="241" spans="2:21" ht="12.75">
      <c r="B241" s="96" t="s">
        <v>278</v>
      </c>
      <c r="C241" s="97" t="s">
        <v>279</v>
      </c>
      <c r="F241" s="132">
        <f t="shared" si="5"/>
      </c>
      <c r="G241" s="132">
        <f t="shared" si="2"/>
      </c>
      <c r="H241" s="132">
        <f t="shared" si="6"/>
      </c>
      <c r="I241" s="132">
        <f t="shared" si="7"/>
      </c>
      <c r="J241" s="132">
        <f t="shared" si="8"/>
      </c>
      <c r="K241" s="132">
        <f t="shared" si="9"/>
      </c>
      <c r="L241" s="123" t="b">
        <f t="shared" si="10"/>
        <v>0</v>
      </c>
      <c r="M241" s="123" t="b">
        <f t="shared" si="11"/>
        <v>0</v>
      </c>
      <c r="N241" s="123" t="str">
        <f t="shared" si="20"/>
        <v>49</v>
      </c>
      <c r="O241" s="123" t="str">
        <f t="shared" si="21"/>
        <v>E</v>
      </c>
      <c r="P241" s="123" t="str">
        <f t="shared" si="22"/>
        <v>E</v>
      </c>
      <c r="Q241" s="123">
        <f t="shared" si="23"/>
      </c>
      <c r="R241" s="123">
        <f t="shared" si="23"/>
      </c>
      <c r="S241" s="123">
        <f t="shared" si="17"/>
      </c>
      <c r="T241" s="123">
        <f t="shared" si="18"/>
      </c>
      <c r="U241" s="123">
        <f t="shared" si="19"/>
      </c>
    </row>
    <row r="242" spans="2:21" ht="13.5" thickBot="1">
      <c r="B242" s="96"/>
      <c r="C242" s="97"/>
      <c r="F242" s="144">
        <f t="shared" si="5"/>
      </c>
      <c r="G242" s="144">
        <f t="shared" si="2"/>
      </c>
      <c r="H242" s="144">
        <f t="shared" si="6"/>
      </c>
      <c r="I242" s="144">
        <f t="shared" si="7"/>
      </c>
      <c r="J242" s="132">
        <f t="shared" si="8"/>
      </c>
      <c r="K242" s="144">
        <f t="shared" si="9"/>
      </c>
      <c r="L242" s="123" t="b">
        <f t="shared" si="10"/>
        <v>0</v>
      </c>
      <c r="M242" s="123" t="b">
        <f t="shared" si="11"/>
        <v>0</v>
      </c>
      <c r="N242" s="123" t="str">
        <f t="shared" si="20"/>
        <v>50</v>
      </c>
      <c r="O242" s="123" t="str">
        <f t="shared" si="21"/>
        <v>E</v>
      </c>
      <c r="P242" s="123" t="str">
        <f t="shared" si="22"/>
        <v>E</v>
      </c>
      <c r="Q242" s="123">
        <f t="shared" si="23"/>
      </c>
      <c r="R242" s="123">
        <f t="shared" si="23"/>
      </c>
      <c r="S242" s="123">
        <f t="shared" si="17"/>
      </c>
      <c r="T242" s="123">
        <f t="shared" si="18"/>
      </c>
      <c r="U242" s="123">
        <f t="shared" si="19"/>
      </c>
    </row>
    <row r="243" spans="2:11" ht="13.5" thickBot="1">
      <c r="B243" s="96" t="s">
        <v>280</v>
      </c>
      <c r="C243" s="97" t="s">
        <v>281</v>
      </c>
      <c r="E243" s="145" t="s">
        <v>651</v>
      </c>
      <c r="F243" s="150">
        <f aca="true" t="shared" si="24" ref="F243:K243">IF(ISNA(VLOOKUP("e*",F193:F242,1,FALSE)),"",VLOOKUP("e*",F193:F242,1,FALSE))</f>
      </c>
      <c r="G243" s="151">
        <f t="shared" si="24"/>
      </c>
      <c r="H243" s="151">
        <f t="shared" si="24"/>
      </c>
      <c r="I243" s="151">
        <f t="shared" si="24"/>
      </c>
      <c r="J243" s="151">
        <f t="shared" si="24"/>
      </c>
      <c r="K243" s="147">
        <f t="shared" si="24"/>
      </c>
    </row>
    <row r="244" spans="2:3" ht="12.75">
      <c r="B244" s="96" t="s">
        <v>282</v>
      </c>
      <c r="C244" s="97" t="s">
        <v>283</v>
      </c>
    </row>
    <row r="245" spans="2:3" ht="13.5" thickBot="1">
      <c r="B245" s="96" t="s">
        <v>284</v>
      </c>
      <c r="C245" s="97" t="s">
        <v>285</v>
      </c>
    </row>
    <row r="246" spans="2:10" ht="13.5" thickBot="1">
      <c r="B246" s="96" t="s">
        <v>286</v>
      </c>
      <c r="C246" s="97" t="s">
        <v>287</v>
      </c>
      <c r="E246" s="145" t="s">
        <v>650</v>
      </c>
      <c r="F246" s="152">
        <f>IF(F243&lt;&gt;"",F243,IF(G243&lt;&gt;"",G243,IF(H243&lt;&gt;"",H243,IF(I243&lt;&gt;"",I243,IF(J243&lt;&gt;"",J243,"")))))</f>
      </c>
      <c r="G246" s="152"/>
      <c r="H246" s="152"/>
      <c r="I246" s="152"/>
      <c r="J246" s="153"/>
    </row>
    <row r="247" spans="2:10" ht="13.5" thickBot="1">
      <c r="B247" s="96" t="s">
        <v>288</v>
      </c>
      <c r="C247" s="97" t="s">
        <v>289</v>
      </c>
      <c r="E247" s="145" t="s">
        <v>652</v>
      </c>
      <c r="F247" s="148">
        <f>K243</f>
      </c>
      <c r="G247" s="148"/>
      <c r="H247" s="148"/>
      <c r="I247" s="148"/>
      <c r="J247" s="149"/>
    </row>
    <row r="248" spans="2:3" ht="12.75">
      <c r="B248" s="96" t="s">
        <v>290</v>
      </c>
      <c r="C248" s="97" t="s">
        <v>291</v>
      </c>
    </row>
    <row r="249" spans="2:3" ht="12.75">
      <c r="B249" s="96" t="s">
        <v>292</v>
      </c>
      <c r="C249" s="97" t="s">
        <v>293</v>
      </c>
    </row>
    <row r="250" spans="2:3" ht="12.75">
      <c r="B250" s="96" t="s">
        <v>294</v>
      </c>
      <c r="C250" s="97" t="s">
        <v>295</v>
      </c>
    </row>
    <row r="251" spans="2:3" ht="12.75">
      <c r="B251" s="96" t="s">
        <v>709</v>
      </c>
      <c r="C251" s="97" t="s">
        <v>710</v>
      </c>
    </row>
    <row r="252" spans="2:3" ht="12.75">
      <c r="B252" s="96"/>
      <c r="C252" s="97"/>
    </row>
    <row r="253" spans="2:3" ht="12.75">
      <c r="B253" s="96" t="s">
        <v>296</v>
      </c>
      <c r="C253" s="97" t="s">
        <v>297</v>
      </c>
    </row>
    <row r="254" spans="2:3" ht="12.75">
      <c r="B254" s="96" t="s">
        <v>298</v>
      </c>
      <c r="C254" s="97" t="s">
        <v>299</v>
      </c>
    </row>
    <row r="255" spans="2:3" ht="12.75">
      <c r="B255" s="96" t="s">
        <v>300</v>
      </c>
      <c r="C255" s="97" t="s">
        <v>301</v>
      </c>
    </row>
    <row r="256" spans="2:3" ht="12.75">
      <c r="B256" s="96" t="s">
        <v>302</v>
      </c>
      <c r="C256" s="97" t="s">
        <v>303</v>
      </c>
    </row>
    <row r="257" spans="2:3" ht="12.75">
      <c r="B257" s="96" t="s">
        <v>304</v>
      </c>
      <c r="C257" s="97" t="s">
        <v>305</v>
      </c>
    </row>
    <row r="258" spans="2:3" ht="12.75">
      <c r="B258" s="96" t="s">
        <v>306</v>
      </c>
      <c r="C258" s="97" t="s">
        <v>307</v>
      </c>
    </row>
    <row r="259" spans="2:3" ht="12.75">
      <c r="B259" s="96" t="s">
        <v>308</v>
      </c>
      <c r="C259" s="97" t="s">
        <v>309</v>
      </c>
    </row>
    <row r="260" spans="2:3" ht="12.75">
      <c r="B260" s="96" t="s">
        <v>310</v>
      </c>
      <c r="C260" s="97" t="s">
        <v>311</v>
      </c>
    </row>
    <row r="261" spans="2:3" ht="12.75">
      <c r="B261" s="96" t="s">
        <v>312</v>
      </c>
      <c r="C261" s="97" t="s">
        <v>313</v>
      </c>
    </row>
    <row r="262" spans="2:3" ht="12.75">
      <c r="B262" s="96" t="s">
        <v>314</v>
      </c>
      <c r="C262" s="97" t="s">
        <v>315</v>
      </c>
    </row>
    <row r="263" spans="2:3" ht="12.75">
      <c r="B263" s="96" t="s">
        <v>316</v>
      </c>
      <c r="C263" s="97" t="s">
        <v>317</v>
      </c>
    </row>
    <row r="264" spans="2:3" ht="12.75">
      <c r="B264" s="96" t="s">
        <v>318</v>
      </c>
      <c r="C264" s="97" t="s">
        <v>319</v>
      </c>
    </row>
    <row r="265" spans="2:3" ht="12.75">
      <c r="B265" s="96" t="s">
        <v>711</v>
      </c>
      <c r="C265" s="97" t="s">
        <v>712</v>
      </c>
    </row>
    <row r="266" spans="2:3" ht="12.75">
      <c r="B266" s="96" t="s">
        <v>713</v>
      </c>
      <c r="C266" s="97" t="s">
        <v>714</v>
      </c>
    </row>
    <row r="267" spans="2:3" ht="12.75">
      <c r="B267" s="96"/>
      <c r="C267" s="97"/>
    </row>
    <row r="268" spans="2:3" ht="12.75">
      <c r="B268" s="96" t="s">
        <v>320</v>
      </c>
      <c r="C268" s="97" t="s">
        <v>321</v>
      </c>
    </row>
    <row r="269" spans="2:3" ht="12.75">
      <c r="B269" s="96" t="s">
        <v>322</v>
      </c>
      <c r="C269" s="97" t="s">
        <v>323</v>
      </c>
    </row>
    <row r="270" spans="2:3" ht="12.75">
      <c r="B270" s="96" t="s">
        <v>324</v>
      </c>
      <c r="C270" s="97" t="s">
        <v>325</v>
      </c>
    </row>
    <row r="271" spans="2:3" ht="12.75">
      <c r="B271" s="96" t="s">
        <v>326</v>
      </c>
      <c r="C271" s="97" t="s">
        <v>327</v>
      </c>
    </row>
    <row r="272" spans="2:3" ht="12.75">
      <c r="B272" s="96" t="s">
        <v>328</v>
      </c>
      <c r="C272" s="97" t="s">
        <v>329</v>
      </c>
    </row>
    <row r="273" spans="2:3" ht="12.75">
      <c r="B273" s="96" t="s">
        <v>330</v>
      </c>
      <c r="C273" s="97" t="s">
        <v>331</v>
      </c>
    </row>
    <row r="274" spans="2:3" ht="12.75">
      <c r="B274" s="96" t="s">
        <v>715</v>
      </c>
      <c r="C274" s="97" t="s">
        <v>716</v>
      </c>
    </row>
    <row r="275" spans="2:3" ht="12.75">
      <c r="B275" s="96" t="s">
        <v>717</v>
      </c>
      <c r="C275" s="97" t="s">
        <v>718</v>
      </c>
    </row>
    <row r="276" spans="2:3" ht="12.75">
      <c r="B276" s="96"/>
      <c r="C276" s="97"/>
    </row>
    <row r="277" spans="2:3" ht="12.75">
      <c r="B277" s="96" t="s">
        <v>332</v>
      </c>
      <c r="C277" s="97" t="s">
        <v>333</v>
      </c>
    </row>
    <row r="278" spans="2:3" ht="12.75">
      <c r="B278" s="96" t="s">
        <v>334</v>
      </c>
      <c r="C278" s="97" t="s">
        <v>335</v>
      </c>
    </row>
    <row r="279" spans="2:3" ht="12.75">
      <c r="B279" s="96" t="s">
        <v>336</v>
      </c>
      <c r="C279" s="97" t="s">
        <v>337</v>
      </c>
    </row>
    <row r="280" spans="2:3" ht="12.75">
      <c r="B280" s="96" t="s">
        <v>338</v>
      </c>
      <c r="C280" s="97" t="s">
        <v>339</v>
      </c>
    </row>
    <row r="281" spans="2:3" ht="12.75">
      <c r="B281" s="96" t="s">
        <v>340</v>
      </c>
      <c r="C281" s="97" t="s">
        <v>341</v>
      </c>
    </row>
    <row r="282" spans="2:3" ht="12.75">
      <c r="B282" s="96" t="s">
        <v>342</v>
      </c>
      <c r="C282" s="97" t="s">
        <v>343</v>
      </c>
    </row>
    <row r="283" spans="2:3" ht="12.75">
      <c r="B283" s="96" t="s">
        <v>344</v>
      </c>
      <c r="C283" s="97" t="s">
        <v>345</v>
      </c>
    </row>
    <row r="284" spans="2:3" ht="12.75">
      <c r="B284" s="96" t="s">
        <v>346</v>
      </c>
      <c r="C284" s="97" t="s">
        <v>347</v>
      </c>
    </row>
    <row r="285" spans="2:3" ht="12.75">
      <c r="B285" s="96" t="s">
        <v>348</v>
      </c>
      <c r="C285" s="97" t="s">
        <v>349</v>
      </c>
    </row>
    <row r="286" spans="2:3" ht="12.75">
      <c r="B286" s="96" t="s">
        <v>350</v>
      </c>
      <c r="C286" s="97" t="s">
        <v>351</v>
      </c>
    </row>
    <row r="287" spans="2:3" ht="12.75">
      <c r="B287" s="96" t="s">
        <v>768</v>
      </c>
      <c r="C287" s="97" t="s">
        <v>771</v>
      </c>
    </row>
    <row r="288" spans="2:3" ht="12.75">
      <c r="B288" s="96" t="s">
        <v>769</v>
      </c>
      <c r="C288" s="97" t="s">
        <v>772</v>
      </c>
    </row>
    <row r="289" spans="2:3" ht="12.75">
      <c r="B289" s="96" t="s">
        <v>770</v>
      </c>
      <c r="C289" s="97" t="s">
        <v>773</v>
      </c>
    </row>
    <row r="290" spans="2:3" ht="12.75">
      <c r="B290" s="96" t="s">
        <v>719</v>
      </c>
      <c r="C290" s="97" t="s">
        <v>720</v>
      </c>
    </row>
    <row r="291" spans="2:3" ht="12.75">
      <c r="B291" s="96"/>
      <c r="C291" s="97"/>
    </row>
    <row r="292" spans="2:3" ht="12.75">
      <c r="B292" s="96" t="s">
        <v>352</v>
      </c>
      <c r="C292" s="97" t="s">
        <v>353</v>
      </c>
    </row>
    <row r="293" spans="2:3" ht="12.75">
      <c r="B293" s="96" t="s">
        <v>354</v>
      </c>
      <c r="C293" s="97" t="s">
        <v>355</v>
      </c>
    </row>
    <row r="294" spans="2:3" ht="12.75">
      <c r="B294" s="96" t="s">
        <v>356</v>
      </c>
      <c r="C294" s="97" t="s">
        <v>357</v>
      </c>
    </row>
    <row r="295" spans="2:3" ht="12.75">
      <c r="B295" s="96" t="s">
        <v>358</v>
      </c>
      <c r="C295" s="97" t="s">
        <v>359</v>
      </c>
    </row>
    <row r="296" spans="2:3" ht="12.75">
      <c r="B296" s="96" t="s">
        <v>360</v>
      </c>
      <c r="C296" s="97" t="s">
        <v>361</v>
      </c>
    </row>
    <row r="297" spans="2:3" ht="12.75">
      <c r="B297" s="96" t="s">
        <v>362</v>
      </c>
      <c r="C297" s="97" t="s">
        <v>363</v>
      </c>
    </row>
    <row r="298" spans="2:3" ht="12.75">
      <c r="B298" s="96" t="s">
        <v>364</v>
      </c>
      <c r="C298" s="97" t="s">
        <v>365</v>
      </c>
    </row>
    <row r="299" spans="2:3" ht="12.75">
      <c r="B299" s="96" t="s">
        <v>366</v>
      </c>
      <c r="C299" s="97" t="s">
        <v>367</v>
      </c>
    </row>
    <row r="300" spans="2:3" ht="12.75">
      <c r="B300" s="96" t="s">
        <v>368</v>
      </c>
      <c r="C300" s="97" t="s">
        <v>369</v>
      </c>
    </row>
    <row r="301" spans="2:3" ht="12.75">
      <c r="B301" s="96" t="s">
        <v>370</v>
      </c>
      <c r="C301" s="97" t="s">
        <v>371</v>
      </c>
    </row>
    <row r="302" spans="2:3" ht="12.75">
      <c r="B302" s="96" t="s">
        <v>372</v>
      </c>
      <c r="C302" s="97" t="s">
        <v>373</v>
      </c>
    </row>
    <row r="303" spans="2:3" ht="12.75">
      <c r="B303" s="96" t="s">
        <v>374</v>
      </c>
      <c r="C303" s="97" t="s">
        <v>375</v>
      </c>
    </row>
    <row r="304" spans="2:3" ht="12.75">
      <c r="B304" s="96" t="s">
        <v>376</v>
      </c>
      <c r="C304" s="97" t="s">
        <v>377</v>
      </c>
    </row>
    <row r="305" spans="2:3" ht="12.75">
      <c r="B305" s="96" t="s">
        <v>721</v>
      </c>
      <c r="C305" s="97" t="s">
        <v>722</v>
      </c>
    </row>
    <row r="306" spans="2:3" ht="12.75">
      <c r="B306" s="96"/>
      <c r="C306" s="97"/>
    </row>
    <row r="307" spans="2:3" ht="12.75">
      <c r="B307" s="96" t="s">
        <v>378</v>
      </c>
      <c r="C307" s="97" t="s">
        <v>379</v>
      </c>
    </row>
    <row r="308" spans="2:3" ht="12.75">
      <c r="B308" s="96" t="s">
        <v>380</v>
      </c>
      <c r="C308" s="97" t="s">
        <v>381</v>
      </c>
    </row>
    <row r="309" spans="2:3" ht="12.75">
      <c r="B309" s="96" t="s">
        <v>382</v>
      </c>
      <c r="C309" s="97" t="s">
        <v>383</v>
      </c>
    </row>
    <row r="310" spans="2:3" ht="12.75">
      <c r="B310" s="96" t="s">
        <v>384</v>
      </c>
      <c r="C310" s="97" t="s">
        <v>385</v>
      </c>
    </row>
    <row r="311" spans="2:3" ht="12.75">
      <c r="B311" s="96" t="s">
        <v>723</v>
      </c>
      <c r="C311" s="97" t="s">
        <v>724</v>
      </c>
    </row>
    <row r="312" spans="2:3" ht="12.75">
      <c r="B312" s="96" t="s">
        <v>725</v>
      </c>
      <c r="C312" s="97" t="s">
        <v>726</v>
      </c>
    </row>
    <row r="313" spans="2:3" ht="12.75">
      <c r="B313" s="96"/>
      <c r="C313" s="97"/>
    </row>
    <row r="314" spans="2:3" ht="12.75">
      <c r="B314" s="96" t="s">
        <v>386</v>
      </c>
      <c r="C314" s="97" t="s">
        <v>387</v>
      </c>
    </row>
    <row r="315" spans="2:3" ht="12.75">
      <c r="B315" s="96" t="s">
        <v>388</v>
      </c>
      <c r="C315" s="97" t="s">
        <v>389</v>
      </c>
    </row>
    <row r="316" spans="2:3" ht="12.75">
      <c r="B316" s="96" t="s">
        <v>390</v>
      </c>
      <c r="C316" s="97" t="s">
        <v>391</v>
      </c>
    </row>
    <row r="317" spans="2:3" ht="12.75">
      <c r="B317" s="96" t="s">
        <v>392</v>
      </c>
      <c r="C317" s="97" t="s">
        <v>393</v>
      </c>
    </row>
    <row r="318" spans="2:3" ht="12.75">
      <c r="B318" s="96" t="s">
        <v>394</v>
      </c>
      <c r="C318" s="97" t="s">
        <v>395</v>
      </c>
    </row>
    <row r="319" spans="2:3" ht="12.75">
      <c r="B319" s="96" t="s">
        <v>396</v>
      </c>
      <c r="C319" s="97" t="s">
        <v>397</v>
      </c>
    </row>
    <row r="320" spans="2:3" ht="12.75">
      <c r="B320" s="96" t="s">
        <v>398</v>
      </c>
      <c r="C320" s="97" t="s">
        <v>399</v>
      </c>
    </row>
    <row r="321" spans="2:3" ht="12.75">
      <c r="B321" s="96" t="s">
        <v>400</v>
      </c>
      <c r="C321" s="97" t="s">
        <v>401</v>
      </c>
    </row>
    <row r="322" spans="2:3" ht="12.75">
      <c r="B322" s="96" t="s">
        <v>727</v>
      </c>
      <c r="C322" s="97" t="s">
        <v>728</v>
      </c>
    </row>
    <row r="323" spans="2:3" ht="12.75">
      <c r="B323" s="96" t="s">
        <v>729</v>
      </c>
      <c r="C323" s="97" t="s">
        <v>730</v>
      </c>
    </row>
    <row r="324" spans="2:3" ht="12.75">
      <c r="B324" s="96" t="s">
        <v>731</v>
      </c>
      <c r="C324" s="97" t="s">
        <v>732</v>
      </c>
    </row>
    <row r="325" spans="2:3" ht="12.75">
      <c r="B325" s="96" t="s">
        <v>733</v>
      </c>
      <c r="C325" s="97" t="s">
        <v>734</v>
      </c>
    </row>
    <row r="326" spans="2:3" ht="12.75">
      <c r="B326" s="96" t="s">
        <v>735</v>
      </c>
      <c r="C326" s="97" t="s">
        <v>736</v>
      </c>
    </row>
    <row r="327" spans="2:3" ht="12.75">
      <c r="B327" s="96"/>
      <c r="C327" s="97"/>
    </row>
    <row r="328" spans="2:3" ht="12.75">
      <c r="B328" s="96" t="s">
        <v>402</v>
      </c>
      <c r="C328" s="97" t="s">
        <v>403</v>
      </c>
    </row>
    <row r="329" spans="2:3" ht="12.75">
      <c r="B329" s="96" t="s">
        <v>404</v>
      </c>
      <c r="C329" s="97" t="s">
        <v>405</v>
      </c>
    </row>
    <row r="330" spans="2:3" ht="12.75">
      <c r="B330" s="96" t="s">
        <v>406</v>
      </c>
      <c r="C330" s="97" t="s">
        <v>407</v>
      </c>
    </row>
    <row r="331" spans="2:3" ht="12.75">
      <c r="B331" s="96" t="s">
        <v>408</v>
      </c>
      <c r="C331" s="97" t="s">
        <v>409</v>
      </c>
    </row>
    <row r="332" spans="2:3" ht="12.75">
      <c r="B332" s="96" t="s">
        <v>410</v>
      </c>
      <c r="C332" s="97" t="s">
        <v>411</v>
      </c>
    </row>
    <row r="333" spans="2:3" ht="12.75">
      <c r="B333" s="96" t="s">
        <v>412</v>
      </c>
      <c r="C333" s="97" t="s">
        <v>413</v>
      </c>
    </row>
    <row r="334" spans="2:3" ht="12.75">
      <c r="B334" s="96" t="s">
        <v>414</v>
      </c>
      <c r="C334" s="97" t="s">
        <v>415</v>
      </c>
    </row>
    <row r="335" spans="2:3" ht="12.75">
      <c r="B335" s="96" t="s">
        <v>416</v>
      </c>
      <c r="C335" s="97" t="s">
        <v>417</v>
      </c>
    </row>
    <row r="336" spans="2:3" ht="12.75">
      <c r="B336" s="96" t="s">
        <v>418</v>
      </c>
      <c r="C336" s="97" t="s">
        <v>419</v>
      </c>
    </row>
    <row r="337" spans="2:3" ht="12.75">
      <c r="B337" s="96" t="s">
        <v>420</v>
      </c>
      <c r="C337" s="97" t="s">
        <v>421</v>
      </c>
    </row>
    <row r="338" spans="2:3" ht="12.75">
      <c r="B338" s="96" t="s">
        <v>737</v>
      </c>
      <c r="C338" s="97" t="s">
        <v>738</v>
      </c>
    </row>
    <row r="339" spans="2:3" ht="12.75">
      <c r="B339" s="96" t="s">
        <v>739</v>
      </c>
      <c r="C339" s="97" t="s">
        <v>740</v>
      </c>
    </row>
    <row r="340" spans="2:3" ht="12.75">
      <c r="B340" s="96"/>
      <c r="C340" s="97"/>
    </row>
    <row r="341" spans="2:3" ht="12.75">
      <c r="B341" s="96" t="s">
        <v>422</v>
      </c>
      <c r="C341" s="97" t="s">
        <v>423</v>
      </c>
    </row>
    <row r="342" spans="2:3" ht="12.75">
      <c r="B342" s="96" t="s">
        <v>424</v>
      </c>
      <c r="C342" s="97" t="s">
        <v>425</v>
      </c>
    </row>
    <row r="343" spans="2:3" ht="12.75">
      <c r="B343" s="96" t="s">
        <v>426</v>
      </c>
      <c r="C343" s="97" t="s">
        <v>427</v>
      </c>
    </row>
    <row r="344" spans="2:3" ht="12.75">
      <c r="B344" s="96" t="s">
        <v>428</v>
      </c>
      <c r="C344" s="97" t="s">
        <v>429</v>
      </c>
    </row>
    <row r="345" spans="2:3" ht="12.75">
      <c r="B345" s="96" t="s">
        <v>430</v>
      </c>
      <c r="C345" s="97" t="s">
        <v>431</v>
      </c>
    </row>
    <row r="346" spans="2:3" ht="12.75">
      <c r="B346" s="96" t="s">
        <v>432</v>
      </c>
      <c r="C346" s="97" t="s">
        <v>433</v>
      </c>
    </row>
    <row r="347" spans="2:3" ht="12.75">
      <c r="B347" s="96" t="s">
        <v>434</v>
      </c>
      <c r="C347" s="97" t="s">
        <v>435</v>
      </c>
    </row>
    <row r="348" spans="2:3" ht="12.75">
      <c r="B348" s="96" t="s">
        <v>436</v>
      </c>
      <c r="C348" s="97" t="s">
        <v>437</v>
      </c>
    </row>
    <row r="349" spans="2:3" ht="12.75">
      <c r="B349" s="96" t="s">
        <v>438</v>
      </c>
      <c r="C349" s="97" t="s">
        <v>439</v>
      </c>
    </row>
    <row r="350" spans="2:3" ht="12.75">
      <c r="B350" s="96" t="s">
        <v>741</v>
      </c>
      <c r="C350" s="97" t="s">
        <v>742</v>
      </c>
    </row>
    <row r="351" spans="2:3" ht="12.75">
      <c r="B351" s="96" t="s">
        <v>743</v>
      </c>
      <c r="C351" s="97" t="s">
        <v>744</v>
      </c>
    </row>
    <row r="352" spans="2:3" ht="12.75">
      <c r="B352" s="96"/>
      <c r="C352" s="97"/>
    </row>
    <row r="353" spans="2:3" ht="12.75">
      <c r="B353" s="96" t="s">
        <v>440</v>
      </c>
      <c r="C353" s="97" t="s">
        <v>441</v>
      </c>
    </row>
    <row r="354" spans="2:3" ht="12.75">
      <c r="B354" s="96" t="s">
        <v>442</v>
      </c>
      <c r="C354" s="97" t="s">
        <v>443</v>
      </c>
    </row>
    <row r="355" spans="2:3" ht="12.75">
      <c r="B355" s="96" t="s">
        <v>444</v>
      </c>
      <c r="C355" s="97" t="s">
        <v>445</v>
      </c>
    </row>
    <row r="356" spans="2:3" ht="12.75">
      <c r="B356" s="96" t="s">
        <v>446</v>
      </c>
      <c r="C356" s="97" t="s">
        <v>447</v>
      </c>
    </row>
    <row r="357" spans="2:3" ht="12.75">
      <c r="B357" s="96" t="s">
        <v>763</v>
      </c>
      <c r="C357" s="97" t="s">
        <v>764</v>
      </c>
    </row>
    <row r="358" spans="2:3" ht="12.75">
      <c r="B358" s="96"/>
      <c r="C358" s="97"/>
    </row>
    <row r="359" spans="2:3" ht="12.75">
      <c r="B359" s="96" t="s">
        <v>448</v>
      </c>
      <c r="C359" s="97" t="s">
        <v>449</v>
      </c>
    </row>
    <row r="360" spans="2:3" ht="12.75">
      <c r="B360" s="96" t="s">
        <v>450</v>
      </c>
      <c r="C360" s="97" t="s">
        <v>451</v>
      </c>
    </row>
    <row r="361" spans="2:3" ht="12.75">
      <c r="B361" s="96" t="s">
        <v>452</v>
      </c>
      <c r="C361" s="97" t="s">
        <v>453</v>
      </c>
    </row>
    <row r="362" spans="2:3" ht="12.75">
      <c r="B362" s="96" t="s">
        <v>454</v>
      </c>
      <c r="C362" s="97" t="s">
        <v>455</v>
      </c>
    </row>
    <row r="363" spans="2:3" ht="12.75">
      <c r="B363" s="96" t="s">
        <v>745</v>
      </c>
      <c r="C363" s="97" t="s">
        <v>746</v>
      </c>
    </row>
    <row r="364" spans="2:3" ht="12.75">
      <c r="B364" s="96"/>
      <c r="C364" s="97"/>
    </row>
    <row r="365" spans="2:3" ht="12.75">
      <c r="B365" s="96" t="s">
        <v>456</v>
      </c>
      <c r="C365" s="97" t="s">
        <v>457</v>
      </c>
    </row>
    <row r="366" spans="2:3" ht="12.75">
      <c r="B366" s="96" t="s">
        <v>458</v>
      </c>
      <c r="C366" s="97" t="s">
        <v>459</v>
      </c>
    </row>
    <row r="367" spans="2:3" ht="12.75">
      <c r="B367" s="96" t="s">
        <v>460</v>
      </c>
      <c r="C367" s="97" t="s">
        <v>461</v>
      </c>
    </row>
    <row r="368" spans="2:3" ht="12.75">
      <c r="B368" s="96" t="s">
        <v>462</v>
      </c>
      <c r="C368" s="97" t="s">
        <v>463</v>
      </c>
    </row>
    <row r="369" spans="2:3" ht="12.75">
      <c r="B369" s="96" t="s">
        <v>747</v>
      </c>
      <c r="C369" s="97" t="s">
        <v>748</v>
      </c>
    </row>
    <row r="370" spans="2:3" ht="12.75">
      <c r="B370" s="96" t="s">
        <v>749</v>
      </c>
      <c r="C370" s="97" t="s">
        <v>750</v>
      </c>
    </row>
    <row r="371" spans="2:3" ht="12.75">
      <c r="B371" s="96"/>
      <c r="C371" s="97"/>
    </row>
    <row r="372" spans="2:3" ht="12.75">
      <c r="B372" s="96" t="s">
        <v>464</v>
      </c>
      <c r="C372" s="97" t="s">
        <v>465</v>
      </c>
    </row>
    <row r="373" spans="2:3" ht="12.75">
      <c r="B373" s="96" t="s">
        <v>466</v>
      </c>
      <c r="C373" s="97" t="s">
        <v>467</v>
      </c>
    </row>
    <row r="374" spans="2:3" ht="12.75">
      <c r="B374" s="96" t="s">
        <v>468</v>
      </c>
      <c r="C374" s="97" t="s">
        <v>469</v>
      </c>
    </row>
    <row r="375" spans="2:3" ht="12.75">
      <c r="B375" s="96" t="s">
        <v>470</v>
      </c>
      <c r="C375" s="97" t="s">
        <v>193</v>
      </c>
    </row>
    <row r="376" spans="2:3" ht="12.75">
      <c r="B376" s="96" t="s">
        <v>471</v>
      </c>
      <c r="C376" s="97" t="s">
        <v>472</v>
      </c>
    </row>
    <row r="377" spans="2:3" ht="12.75">
      <c r="B377" s="96" t="s">
        <v>473</v>
      </c>
      <c r="C377" s="97" t="s">
        <v>474</v>
      </c>
    </row>
    <row r="378" spans="2:3" ht="12.75">
      <c r="B378" s="96" t="s">
        <v>475</v>
      </c>
      <c r="C378" s="97" t="s">
        <v>476</v>
      </c>
    </row>
    <row r="379" spans="2:3" ht="12.75">
      <c r="B379" s="96" t="s">
        <v>477</v>
      </c>
      <c r="C379" s="97" t="s">
        <v>478</v>
      </c>
    </row>
    <row r="380" spans="2:3" ht="12.75">
      <c r="B380" s="96" t="s">
        <v>479</v>
      </c>
      <c r="C380" s="97" t="s">
        <v>480</v>
      </c>
    </row>
    <row r="381" spans="2:3" ht="12.75">
      <c r="B381" s="96" t="s">
        <v>481</v>
      </c>
      <c r="C381" s="97" t="s">
        <v>482</v>
      </c>
    </row>
    <row r="382" spans="2:3" ht="12.75">
      <c r="B382" s="96" t="s">
        <v>483</v>
      </c>
      <c r="C382" s="97" t="s">
        <v>484</v>
      </c>
    </row>
    <row r="383" spans="2:3" ht="12.75">
      <c r="B383" s="96" t="s">
        <v>485</v>
      </c>
      <c r="C383" s="97" t="s">
        <v>486</v>
      </c>
    </row>
    <row r="384" spans="2:3" ht="12.75">
      <c r="B384" s="96"/>
      <c r="C384" s="97"/>
    </row>
    <row r="385" spans="2:3" ht="12.75">
      <c r="B385" s="96" t="s">
        <v>487</v>
      </c>
      <c r="C385" s="97" t="s">
        <v>488</v>
      </c>
    </row>
    <row r="386" spans="2:3" ht="12.75">
      <c r="B386" s="96" t="s">
        <v>489</v>
      </c>
      <c r="C386" s="97" t="s">
        <v>490</v>
      </c>
    </row>
    <row r="387" spans="2:3" ht="12.75">
      <c r="B387" s="96" t="s">
        <v>491</v>
      </c>
      <c r="C387" s="97" t="s">
        <v>492</v>
      </c>
    </row>
    <row r="388" spans="2:3" ht="12.75">
      <c r="B388" s="96" t="s">
        <v>493</v>
      </c>
      <c r="C388" s="97" t="s">
        <v>494</v>
      </c>
    </row>
    <row r="389" spans="2:3" ht="12.75">
      <c r="B389" s="96" t="s">
        <v>495</v>
      </c>
      <c r="C389" s="97" t="s">
        <v>496</v>
      </c>
    </row>
    <row r="390" spans="2:3" ht="12.75">
      <c r="B390" s="96" t="s">
        <v>497</v>
      </c>
      <c r="C390" s="97" t="s">
        <v>498</v>
      </c>
    </row>
    <row r="391" spans="2:3" ht="12.75">
      <c r="B391" s="96" t="s">
        <v>499</v>
      </c>
      <c r="C391" s="97" t="s">
        <v>500</v>
      </c>
    </row>
    <row r="392" spans="2:3" ht="12.75">
      <c r="B392" s="96" t="s">
        <v>501</v>
      </c>
      <c r="C392" s="97" t="s">
        <v>502</v>
      </c>
    </row>
    <row r="393" spans="2:3" ht="12.75">
      <c r="B393" s="96" t="s">
        <v>503</v>
      </c>
      <c r="C393" s="97" t="s">
        <v>504</v>
      </c>
    </row>
    <row r="394" spans="2:3" ht="12.75">
      <c r="B394" s="96" t="s">
        <v>505</v>
      </c>
      <c r="C394" s="97" t="s">
        <v>506</v>
      </c>
    </row>
    <row r="395" spans="2:3" ht="12.75">
      <c r="B395" s="96" t="s">
        <v>507</v>
      </c>
      <c r="C395" s="97" t="s">
        <v>508</v>
      </c>
    </row>
    <row r="396" spans="2:3" ht="12.75">
      <c r="B396" s="96" t="s">
        <v>509</v>
      </c>
      <c r="C396" s="97" t="s">
        <v>510</v>
      </c>
    </row>
    <row r="397" spans="2:3" ht="12.75">
      <c r="B397" s="96" t="s">
        <v>511</v>
      </c>
      <c r="C397" s="97" t="s">
        <v>512</v>
      </c>
    </row>
    <row r="398" spans="2:3" ht="12.75">
      <c r="B398" s="96" t="s">
        <v>513</v>
      </c>
      <c r="C398" s="97" t="s">
        <v>514</v>
      </c>
    </row>
    <row r="399" spans="2:3" ht="12.75">
      <c r="B399" s="96" t="s">
        <v>515</v>
      </c>
      <c r="C399" s="97" t="s">
        <v>516</v>
      </c>
    </row>
    <row r="400" spans="2:3" ht="12.75">
      <c r="B400" s="96"/>
      <c r="C400" s="97"/>
    </row>
    <row r="401" spans="2:3" ht="12.75">
      <c r="B401" s="96" t="s">
        <v>517</v>
      </c>
      <c r="C401" s="97" t="s">
        <v>518</v>
      </c>
    </row>
    <row r="402" spans="2:3" ht="12.75">
      <c r="B402" s="96" t="s">
        <v>519</v>
      </c>
      <c r="C402" s="97" t="s">
        <v>520</v>
      </c>
    </row>
    <row r="403" spans="2:3" ht="12.75">
      <c r="B403" s="96" t="s">
        <v>521</v>
      </c>
      <c r="C403" s="97" t="s">
        <v>522</v>
      </c>
    </row>
    <row r="404" spans="2:3" ht="12.75">
      <c r="B404" s="96" t="s">
        <v>523</v>
      </c>
      <c r="C404" s="97" t="s">
        <v>524</v>
      </c>
    </row>
    <row r="405" spans="2:3" ht="12.75">
      <c r="B405" s="96" t="s">
        <v>525</v>
      </c>
      <c r="C405" s="97" t="s">
        <v>526</v>
      </c>
    </row>
    <row r="406" spans="2:3" ht="12.75">
      <c r="B406" s="96" t="s">
        <v>527</v>
      </c>
      <c r="C406" s="97" t="s">
        <v>528</v>
      </c>
    </row>
    <row r="407" spans="2:3" ht="12.75">
      <c r="B407" s="96" t="s">
        <v>529</v>
      </c>
      <c r="C407" s="97" t="s">
        <v>530</v>
      </c>
    </row>
    <row r="408" spans="2:3" ht="12.75">
      <c r="B408" s="96" t="s">
        <v>531</v>
      </c>
      <c r="C408" s="97" t="s">
        <v>532</v>
      </c>
    </row>
    <row r="409" spans="2:3" ht="12.75">
      <c r="B409" s="96" t="s">
        <v>533</v>
      </c>
      <c r="C409" s="97" t="s">
        <v>534</v>
      </c>
    </row>
    <row r="410" spans="2:3" ht="12.75">
      <c r="B410" s="96" t="s">
        <v>535</v>
      </c>
      <c r="C410" s="97" t="s">
        <v>536</v>
      </c>
    </row>
    <row r="411" spans="2:3" ht="12.75">
      <c r="B411" s="96" t="s">
        <v>537</v>
      </c>
      <c r="C411" s="97" t="s">
        <v>538</v>
      </c>
    </row>
    <row r="412" spans="2:3" ht="12.75">
      <c r="B412" s="96" t="s">
        <v>751</v>
      </c>
      <c r="C412" s="97" t="s">
        <v>752</v>
      </c>
    </row>
    <row r="413" spans="2:3" ht="12.75">
      <c r="B413" s="96" t="s">
        <v>753</v>
      </c>
      <c r="C413" s="97" t="s">
        <v>754</v>
      </c>
    </row>
    <row r="414" spans="2:3" ht="12.75">
      <c r="B414" s="96"/>
      <c r="C414" s="97"/>
    </row>
    <row r="415" spans="2:3" ht="12.75">
      <c r="B415" s="96" t="s">
        <v>539</v>
      </c>
      <c r="C415" s="97" t="s">
        <v>540</v>
      </c>
    </row>
    <row r="416" spans="2:3" ht="12.75">
      <c r="B416" s="96" t="s">
        <v>541</v>
      </c>
      <c r="C416" s="97" t="s">
        <v>542</v>
      </c>
    </row>
    <row r="417" spans="2:3" ht="12.75">
      <c r="B417" s="96" t="s">
        <v>543</v>
      </c>
      <c r="C417" s="97" t="s">
        <v>544</v>
      </c>
    </row>
    <row r="418" spans="2:3" ht="12.75">
      <c r="B418" s="96" t="s">
        <v>545</v>
      </c>
      <c r="C418" s="97" t="s">
        <v>546</v>
      </c>
    </row>
    <row r="419" spans="2:3" ht="12.75">
      <c r="B419" s="96" t="s">
        <v>547</v>
      </c>
      <c r="C419" s="97" t="s">
        <v>548</v>
      </c>
    </row>
    <row r="420" spans="2:3" ht="12.75">
      <c r="B420" s="96"/>
      <c r="C420" s="97"/>
    </row>
    <row r="421" spans="2:3" ht="12.75">
      <c r="B421" s="96" t="s">
        <v>549</v>
      </c>
      <c r="C421" s="97" t="s">
        <v>550</v>
      </c>
    </row>
    <row r="422" spans="2:3" ht="12.75">
      <c r="B422" s="96" t="s">
        <v>551</v>
      </c>
      <c r="C422" s="97" t="s">
        <v>552</v>
      </c>
    </row>
    <row r="423" spans="2:3" ht="12.75">
      <c r="B423" s="96" t="s">
        <v>553</v>
      </c>
      <c r="C423" s="97" t="s">
        <v>554</v>
      </c>
    </row>
    <row r="424" spans="2:3" ht="12.75">
      <c r="B424" s="96" t="s">
        <v>555</v>
      </c>
      <c r="C424" s="97" t="s">
        <v>556</v>
      </c>
    </row>
    <row r="425" spans="2:3" ht="12.75">
      <c r="B425" s="96" t="s">
        <v>755</v>
      </c>
      <c r="C425" s="97" t="s">
        <v>756</v>
      </c>
    </row>
    <row r="426" spans="2:3" ht="12.75">
      <c r="B426" s="96" t="s">
        <v>757</v>
      </c>
      <c r="C426" s="97" t="s">
        <v>758</v>
      </c>
    </row>
    <row r="427" spans="2:3" ht="12.75">
      <c r="B427" s="96"/>
      <c r="C427" s="97"/>
    </row>
    <row r="428" spans="2:3" ht="12.75">
      <c r="B428" s="96" t="s">
        <v>557</v>
      </c>
      <c r="C428" s="97" t="s">
        <v>558</v>
      </c>
    </row>
    <row r="429" spans="2:3" ht="12.75">
      <c r="B429" s="96" t="s">
        <v>559</v>
      </c>
      <c r="C429" s="97" t="s">
        <v>560</v>
      </c>
    </row>
    <row r="430" spans="2:3" ht="12.75">
      <c r="B430" s="96" t="s">
        <v>561</v>
      </c>
      <c r="C430" s="97" t="s">
        <v>562</v>
      </c>
    </row>
    <row r="431" spans="2:3" ht="12.75">
      <c r="B431" s="96" t="s">
        <v>563</v>
      </c>
      <c r="C431" s="97" t="s">
        <v>564</v>
      </c>
    </row>
    <row r="432" spans="2:3" ht="12.75">
      <c r="B432" s="96" t="s">
        <v>565</v>
      </c>
      <c r="C432" s="97" t="s">
        <v>566</v>
      </c>
    </row>
    <row r="433" spans="2:3" ht="12.75">
      <c r="B433" s="96" t="s">
        <v>759</v>
      </c>
      <c r="C433" s="97" t="s">
        <v>760</v>
      </c>
    </row>
    <row r="434" spans="2:3" ht="13.5" thickBot="1">
      <c r="B434" s="98" t="s">
        <v>761</v>
      </c>
      <c r="C434" s="99" t="s">
        <v>762</v>
      </c>
    </row>
  </sheetData>
  <sheetProtection password="8F58" sheet="1" scenarios="1"/>
  <mergeCells count="202">
    <mergeCell ref="F190:F191"/>
    <mergeCell ref="G190:G191"/>
    <mergeCell ref="H190:H191"/>
    <mergeCell ref="I190:I191"/>
    <mergeCell ref="J190:J191"/>
    <mergeCell ref="K190:K191"/>
    <mergeCell ref="AS105:AZ105"/>
    <mergeCell ref="BM105:BT105"/>
    <mergeCell ref="AX110:BF110"/>
    <mergeCell ref="BG110:BN110"/>
    <mergeCell ref="L189:L191"/>
    <mergeCell ref="M189:M191"/>
    <mergeCell ref="Y103:AC103"/>
    <mergeCell ref="AD103:AG103"/>
    <mergeCell ref="AQ103:BD103"/>
    <mergeCell ref="BK103:BV103"/>
    <mergeCell ref="BY103:CF103"/>
    <mergeCell ref="Y104:AC104"/>
    <mergeCell ref="AD104:AG104"/>
    <mergeCell ref="AR104:BB104"/>
    <mergeCell ref="BK104:BV104"/>
    <mergeCell ref="CF97:CJ97"/>
    <mergeCell ref="CF98:CJ98"/>
    <mergeCell ref="CF99:CJ99"/>
    <mergeCell ref="Y101:AG101"/>
    <mergeCell ref="BY101:CI101"/>
    <mergeCell ref="Y102:AC102"/>
    <mergeCell ref="AD102:AG102"/>
    <mergeCell ref="BY102:CF102"/>
    <mergeCell ref="CF91:CJ91"/>
    <mergeCell ref="CF92:CJ92"/>
    <mergeCell ref="CF93:CJ93"/>
    <mergeCell ref="CF94:CJ94"/>
    <mergeCell ref="CF95:CJ95"/>
    <mergeCell ref="CF96:CJ96"/>
    <mergeCell ref="CF85:CJ85"/>
    <mergeCell ref="CF86:CJ86"/>
    <mergeCell ref="CF87:CJ87"/>
    <mergeCell ref="CF88:CJ88"/>
    <mergeCell ref="CF89:CJ89"/>
    <mergeCell ref="CF90:CJ90"/>
    <mergeCell ref="CF79:CJ79"/>
    <mergeCell ref="CF80:CJ80"/>
    <mergeCell ref="CF81:CJ81"/>
    <mergeCell ref="CF82:CJ82"/>
    <mergeCell ref="CF83:CJ83"/>
    <mergeCell ref="CF84:CJ84"/>
    <mergeCell ref="CF73:CJ73"/>
    <mergeCell ref="CF74:CJ74"/>
    <mergeCell ref="CF75:CJ75"/>
    <mergeCell ref="CF76:CJ76"/>
    <mergeCell ref="CF77:CJ77"/>
    <mergeCell ref="CF78:CJ78"/>
    <mergeCell ref="BK67:BK69"/>
    <mergeCell ref="BL67:BL69"/>
    <mergeCell ref="BY68:CE69"/>
    <mergeCell ref="CF68:CJ69"/>
    <mergeCell ref="CF71:CJ71"/>
    <mergeCell ref="CF72:CJ72"/>
    <mergeCell ref="BY60:CJ67"/>
    <mergeCell ref="BM61:BM69"/>
    <mergeCell ref="BN61:BN69"/>
    <mergeCell ref="BO61:BO69"/>
    <mergeCell ref="BP61:BP69"/>
    <mergeCell ref="BQ61:BQ69"/>
    <mergeCell ref="BR61:BR69"/>
    <mergeCell ref="BS61:BS69"/>
    <mergeCell ref="BT61:BT69"/>
    <mergeCell ref="BU61:BU69"/>
    <mergeCell ref="BB57:BO57"/>
    <mergeCell ref="X60:X69"/>
    <mergeCell ref="Y60:AL69"/>
    <mergeCell ref="AM60:BI69"/>
    <mergeCell ref="BJ60:BL66"/>
    <mergeCell ref="BM60:BX60"/>
    <mergeCell ref="BV61:BV69"/>
    <mergeCell ref="BW61:BW69"/>
    <mergeCell ref="BX61:BX69"/>
    <mergeCell ref="BJ67:BJ69"/>
    <mergeCell ref="AX54:AZ54"/>
    <mergeCell ref="BB54:BO54"/>
    <mergeCell ref="BP54:BT54"/>
    <mergeCell ref="BV54:CJ54"/>
    <mergeCell ref="BB55:BN55"/>
    <mergeCell ref="BB56:BO56"/>
    <mergeCell ref="BB51:BO51"/>
    <mergeCell ref="AW52:AZ52"/>
    <mergeCell ref="BB52:BO52"/>
    <mergeCell ref="BP52:BT52"/>
    <mergeCell ref="AW53:AZ53"/>
    <mergeCell ref="BB53:BO53"/>
    <mergeCell ref="BB48:BG48"/>
    <mergeCell ref="BH48:BO48"/>
    <mergeCell ref="AE49:AV49"/>
    <mergeCell ref="BH49:BO49"/>
    <mergeCell ref="AW50:AZ50"/>
    <mergeCell ref="BB50:BO50"/>
    <mergeCell ref="CF41:CJ41"/>
    <mergeCell ref="CF42:CJ42"/>
    <mergeCell ref="CF43:CJ43"/>
    <mergeCell ref="AP44:BH44"/>
    <mergeCell ref="Y47:AC47"/>
    <mergeCell ref="AE47:AV47"/>
    <mergeCell ref="AW47:AZ47"/>
    <mergeCell ref="BB47:BO47"/>
    <mergeCell ref="BP47:BT47"/>
    <mergeCell ref="BV47:CJ47"/>
    <mergeCell ref="CF35:CJ35"/>
    <mergeCell ref="CF36:CJ36"/>
    <mergeCell ref="CF37:CJ37"/>
    <mergeCell ref="CF38:CJ38"/>
    <mergeCell ref="CF39:CJ39"/>
    <mergeCell ref="CF40:CJ40"/>
    <mergeCell ref="CF29:CJ29"/>
    <mergeCell ref="CF30:CJ30"/>
    <mergeCell ref="CF31:CJ31"/>
    <mergeCell ref="CF32:CJ32"/>
    <mergeCell ref="CF33:CJ33"/>
    <mergeCell ref="CF34:CJ34"/>
    <mergeCell ref="CF23:CJ23"/>
    <mergeCell ref="CF24:CJ24"/>
    <mergeCell ref="CF25:CJ25"/>
    <mergeCell ref="CF26:CJ26"/>
    <mergeCell ref="CF27:CJ27"/>
    <mergeCell ref="CF28:CJ28"/>
    <mergeCell ref="X17:X21"/>
    <mergeCell ref="Y17:AL21"/>
    <mergeCell ref="AM17:BI21"/>
    <mergeCell ref="BJ17:BL18"/>
    <mergeCell ref="BY18:CJ19"/>
    <mergeCell ref="BJ19:BJ21"/>
    <mergeCell ref="BK19:BK21"/>
    <mergeCell ref="BL19:BL21"/>
    <mergeCell ref="BY20:CE21"/>
    <mergeCell ref="CF20:CJ21"/>
    <mergeCell ref="AU16:BE16"/>
    <mergeCell ref="BF16:BL16"/>
    <mergeCell ref="BY16:CJ17"/>
    <mergeCell ref="BX14:BX21"/>
    <mergeCell ref="AM15:AR15"/>
    <mergeCell ref="AS15:AT15"/>
    <mergeCell ref="AU15:AY15"/>
    <mergeCell ref="BF15:BH15"/>
    <mergeCell ref="BR14:BR21"/>
    <mergeCell ref="BS14:BS21"/>
    <mergeCell ref="BT14:BT21"/>
    <mergeCell ref="BY15:CJ15"/>
    <mergeCell ref="BU14:BU21"/>
    <mergeCell ref="BV14:BV21"/>
    <mergeCell ref="BW14:BW21"/>
    <mergeCell ref="AM14:AR14"/>
    <mergeCell ref="BM14:BM21"/>
    <mergeCell ref="BN14:BN21"/>
    <mergeCell ref="BO14:BO21"/>
    <mergeCell ref="BP14:BP21"/>
    <mergeCell ref="BQ14:BQ21"/>
    <mergeCell ref="BA15:BE15"/>
    <mergeCell ref="BI15:BK15"/>
    <mergeCell ref="AM16:AR16"/>
    <mergeCell ref="AS16:AT16"/>
    <mergeCell ref="CB12:CJ12"/>
    <mergeCell ref="BI13:BL14"/>
    <mergeCell ref="BY13:CA14"/>
    <mergeCell ref="CB13:CJ14"/>
    <mergeCell ref="AM12:AR12"/>
    <mergeCell ref="BM12:BX13"/>
    <mergeCell ref="BY12:CA12"/>
    <mergeCell ref="BU11:BX11"/>
    <mergeCell ref="BY11:CA11"/>
    <mergeCell ref="X13:Z16"/>
    <mergeCell ref="AA13:AL16"/>
    <mergeCell ref="AM13:AR13"/>
    <mergeCell ref="AS13:AZ14"/>
    <mergeCell ref="BA13:BD14"/>
    <mergeCell ref="BE13:BH14"/>
    <mergeCell ref="AK12:AL12"/>
    <mergeCell ref="X9:AL11"/>
    <mergeCell ref="AM9:BL10"/>
    <mergeCell ref="AZ12:BE12"/>
    <mergeCell ref="BF12:BH12"/>
    <mergeCell ref="BI12:BK12"/>
    <mergeCell ref="X12:Z12"/>
    <mergeCell ref="AA12:AB12"/>
    <mergeCell ref="AC12:AD12"/>
    <mergeCell ref="AE12:AF12"/>
    <mergeCell ref="AG12:AH12"/>
    <mergeCell ref="AI12:AJ12"/>
    <mergeCell ref="BM9:BX10"/>
    <mergeCell ref="BY9:CJ10"/>
    <mergeCell ref="AM11:AR11"/>
    <mergeCell ref="AS11:BI11"/>
    <mergeCell ref="BJ11:BK11"/>
    <mergeCell ref="BM11:BN11"/>
    <mergeCell ref="BO11:BR11"/>
    <mergeCell ref="BS11:BT11"/>
    <mergeCell ref="CB11:CJ11"/>
    <mergeCell ref="X1:AH7"/>
    <mergeCell ref="AZ3:BP3"/>
    <mergeCell ref="BQ3:BS3"/>
    <mergeCell ref="BJ6:CI7"/>
    <mergeCell ref="X8:AH8"/>
    <mergeCell ref="BJ8:CJ8"/>
  </mergeCells>
  <dataValidations count="9">
    <dataValidation type="list" allowBlank="1" showInputMessage="1" showErrorMessage="1" promptTitle="Elegir Nivel correspondiente:" prompt="INI --&gt;Inicial&#10;PRI--&gt;Primaria&#10;SEC--&gt;Secundaria&#10;&#10;Para el caso de EBA:&#10;INI --&gt;Inicial&#10;INT--&gt;Intermedio&#10;AVA--&gt;Avanzado" errorTitle="ERROR" error="Ingrese solo valores de la lista" sqref="AS15:AT15">
      <formula1>"INI,PRI,SEC,INT,AVA"</formula1>
    </dataValidation>
    <dataValidation type="list" allowBlank="1" showInputMessage="1" showErrorMessage="1" promptTitle="Elegir Modalidad correspondiente" prompt="EBR --&gt; Educación Básica Regular&#10;EBA --&gt; Educación Básica Alternativa&#10;EBE  --&gt; Educación Básica Especial&#10;EAD --&gt; Educación a Distancia" errorTitle="ERROR" error="Ingrese solo valores de la lista" sqref="AS16:AT16">
      <formula1>"EBR,EBA,EBE,EAD"</formula1>
    </dataValidation>
    <dataValidation type="list" allowBlank="1" showInputMessage="1" showErrorMessage="1" promptTitle="Elige Grado o Edad segun:" prompt="Inicial&#10;Edad: 0,1,2,3,4,5&#10;Si la Nómina de inicial, contiene alumnos de varias edades poner &quot;-&quot;&#10;&#10;Primaria -&gt; Grado: 1,2,3,4,5,6&#10;&#10;Secundaria -&gt; Grado: 1,2,3,4,5&#10;&#10;EBA   Ciclo Inicial: 1,2&#10;         Ciclo Intermedio: 1,2,3&#10;         Ciclo Avanzado: 1,2,3,4" errorTitle="Error" error="Ingrese sólo valores de la Lista" sqref="AZ15">
      <formula1>"0,1,2,3,4,5,6,-"</formula1>
    </dataValidation>
    <dataValidation type="list" allowBlank="1" showInputMessage="1" showErrorMessage="1" promptTitle="Elegir según corresponda:" prompt="U --&gt; Unidocente&#10;PM --&gt; Polidocente Multigrado&#10;PC --&gt; Polidocente Completo" errorTitle="ERROR" error="Ingrese sólo valores de la Lista" sqref="BF12:BH12">
      <formula1>"U,PM,PC"</formula1>
    </dataValidation>
    <dataValidation type="list" allowBlank="1" showInputMessage="1" showErrorMessage="1" promptTitle="Elegir según corresponda:" prompt="Esc --&gt; Escolarizado&#10;NoEsc --&gt; No Escolarizado&#10;&#10;Para el caso de EBA:&#10;P --&gt; Presencial&#10;SP --&gt; Semi Presencial&#10;AD --&gt; A distancia" errorTitle="ERROR" error="Ingrese sólo valores de lista" sqref="BE13:BH14">
      <formula1>"Esc, NoEsc, P,SP,AD"</formula1>
    </dataValidation>
    <dataValidation type="list" allowBlank="1" showInputMessage="1" showErrorMessage="1" promptTitle="Elegir sección:" prompt="Para el caso de sección única o si se trata del nivel Inicial &#10;Elegir &quot;-&quot;, en los demás casos la letra correspondiente." errorTitle="ERROR" error="Ingrese sólo los valores de la Lista" sqref="BF15:BH15">
      <formula1>"-,A,B,C,D,E,F,G,H,I,J,K,L,LL,M,N,Ñ,O,P,Q,R,S,T,U,V,W,X,Y,Z,-"</formula1>
    </dataValidation>
    <dataValidation type="list" allowBlank="1" showInputMessage="1" showErrorMessage="1" promptTitle="Elegir Gestión:" prompt="P --&gt; Público&#10;PR --&gt; Privado" errorTitle="ERROR" error="Ingrese solo valores de la Lista" sqref="BL11">
      <formula1>"P,PR"</formula1>
    </dataValidation>
    <dataValidation type="list" allowBlank="1" showInputMessage="1" showErrorMessage="1" promptTitle="Elegir Programa (sólo para EBA):" prompt="PBN --&gt; PEBANA :Programa de Educación Alternativa de Niños y Adolescentes.&#10;&#10;PBJ --&gt; PEBAJA: Programa de Educación Alternativa de Jóvenes y Adultos.&#10;&#10;PBN/PBJ --&gt; PEBANA y PEBAJA&#10;&#10;Elegir &quot;-&quot; en caso no corresponder." sqref="BL12">
      <formula1>"PBN,PBJ,PBN/PBJ,-"</formula1>
    </dataValidation>
    <dataValidation type="list" allowBlank="1" showInputMessage="1" showErrorMessage="1" promptTitle="Elegir Turno:" prompt="M --&gt; Mañana&#10;T --&gt; Tarde&#10;N --&gt; Noche" errorTitle="ERROR" error="Elegir sólo valores de la Lista" sqref="BL15">
      <formula1>"M,T,N"</formula1>
    </dataValidation>
  </dataValidations>
  <printOptions horizontalCentered="1" verticalCentered="1"/>
  <pageMargins left="0" right="0" top="0" bottom="0" header="0.2362204724409449" footer="0"/>
  <pageSetup fitToHeight="2" fitToWidth="1" horizontalDpi="600" verticalDpi="600" orientation="landscape" paperSize="9" scale="83" r:id="rId4"/>
  <rowBreaks count="1" manualBreakCount="1">
    <brk id="56" min="23" max="8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I26"/>
  <sheetViews>
    <sheetView showGridLines="0" showRowColHeaders="0" zoomScalePageLayoutView="0" workbookViewId="0" topLeftCell="A1">
      <selection activeCell="I8" sqref="I8"/>
    </sheetView>
  </sheetViews>
  <sheetFormatPr defaultColWidth="11.421875" defaultRowHeight="12.75"/>
  <sheetData>
    <row r="2" spans="1:8" ht="24" customHeight="1">
      <c r="A2" s="536" t="s">
        <v>87</v>
      </c>
      <c r="B2" s="536"/>
      <c r="C2" s="536"/>
      <c r="D2" s="536"/>
      <c r="E2" s="536"/>
      <c r="F2" s="536"/>
      <c r="G2" s="536"/>
      <c r="H2" s="536"/>
    </row>
    <row r="4" spans="1:8" ht="12.75">
      <c r="A4" s="537" t="s">
        <v>84</v>
      </c>
      <c r="B4" s="537"/>
      <c r="C4" s="537"/>
      <c r="D4" s="537"/>
      <c r="E4" s="537"/>
      <c r="F4" s="537"/>
      <c r="G4" s="537"/>
      <c r="H4" s="537"/>
    </row>
    <row r="5" spans="1:8" ht="12.75">
      <c r="A5" s="537"/>
      <c r="B5" s="537"/>
      <c r="C5" s="537"/>
      <c r="D5" s="537"/>
      <c r="E5" s="537"/>
      <c r="F5" s="537"/>
      <c r="G5" s="537"/>
      <c r="H5" s="537"/>
    </row>
    <row r="6" spans="1:8" ht="12.75">
      <c r="A6" s="537"/>
      <c r="B6" s="537"/>
      <c r="C6" s="537"/>
      <c r="D6" s="537"/>
      <c r="E6" s="537"/>
      <c r="F6" s="537"/>
      <c r="G6" s="537"/>
      <c r="H6" s="537"/>
    </row>
    <row r="7" spans="1:8" ht="12.75">
      <c r="A7" s="537"/>
      <c r="B7" s="537"/>
      <c r="C7" s="537"/>
      <c r="D7" s="537"/>
      <c r="E7" s="537"/>
      <c r="F7" s="537"/>
      <c r="G7" s="537"/>
      <c r="H7" s="537"/>
    </row>
    <row r="8" spans="1:8" ht="12.75">
      <c r="A8" s="538" t="s">
        <v>85</v>
      </c>
      <c r="B8" s="538"/>
      <c r="C8" s="538"/>
      <c r="D8" s="538"/>
      <c r="E8" s="538"/>
      <c r="F8" s="538"/>
      <c r="G8" s="538"/>
      <c r="H8" s="538"/>
    </row>
    <row r="19" spans="2:9" ht="12.75">
      <c r="B19" s="539" t="s">
        <v>86</v>
      </c>
      <c r="C19" s="458"/>
      <c r="D19" s="458"/>
      <c r="E19" s="458"/>
      <c r="F19" s="458"/>
      <c r="G19" s="458"/>
      <c r="H19" s="458"/>
      <c r="I19" s="19"/>
    </row>
    <row r="20" spans="2:9" ht="12.75">
      <c r="B20" s="458"/>
      <c r="C20" s="458"/>
      <c r="D20" s="458"/>
      <c r="E20" s="458"/>
      <c r="F20" s="458"/>
      <c r="G20" s="458"/>
      <c r="H20" s="458"/>
      <c r="I20" s="19"/>
    </row>
    <row r="21" spans="2:9" ht="12.75">
      <c r="B21" s="458"/>
      <c r="C21" s="458"/>
      <c r="D21" s="458"/>
      <c r="E21" s="458"/>
      <c r="F21" s="458"/>
      <c r="G21" s="458"/>
      <c r="H21" s="458"/>
      <c r="I21" s="19"/>
    </row>
    <row r="24" spans="2:8" ht="12.75">
      <c r="B24" s="82"/>
      <c r="C24" s="83"/>
      <c r="D24" s="83"/>
      <c r="E24" s="83"/>
      <c r="F24" s="83"/>
      <c r="G24" s="83"/>
      <c r="H24" s="83"/>
    </row>
    <row r="25" spans="2:8" ht="12.75">
      <c r="B25" s="83"/>
      <c r="C25" s="83"/>
      <c r="D25" s="83"/>
      <c r="E25" s="83"/>
      <c r="F25" s="83"/>
      <c r="G25" s="83"/>
      <c r="H25" s="83"/>
    </row>
    <row r="26" spans="2:8" ht="12.75">
      <c r="B26" s="83"/>
      <c r="C26" s="83"/>
      <c r="D26" s="83"/>
      <c r="E26" s="83"/>
      <c r="F26" s="83"/>
      <c r="G26" s="83"/>
      <c r="H26" s="83"/>
    </row>
  </sheetData>
  <sheetProtection/>
  <mergeCells count="4">
    <mergeCell ref="A2:H2"/>
    <mergeCell ref="A4:H7"/>
    <mergeCell ref="A8:H8"/>
    <mergeCell ref="B19:H2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La Torre Mendoza</dc:creator>
  <cp:keywords/>
  <dc:description/>
  <cp:lastModifiedBy>Usuario de Windows</cp:lastModifiedBy>
  <cp:lastPrinted>2019-01-08T15:42:20Z</cp:lastPrinted>
  <dcterms:created xsi:type="dcterms:W3CDTF">2000-08-03T21:58:50Z</dcterms:created>
  <dcterms:modified xsi:type="dcterms:W3CDTF">2019-09-16T17:45:50Z</dcterms:modified>
  <cp:category/>
  <cp:version/>
  <cp:contentType/>
  <cp:contentStatus/>
</cp:coreProperties>
</file>